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530" windowHeight="8145" activeTab="3"/>
  </bookViews>
  <sheets>
    <sheet name="Нагрузка I квартал" sheetId="6" r:id="rId1"/>
    <sheet name="Нагрузка II квартал " sheetId="8" r:id="rId2"/>
    <sheet name="Нагрузка III квартал " sheetId="5" r:id="rId3"/>
    <sheet name="Нагрузка IV квартал " sheetId="9" r:id="rId4"/>
    <sheet name="Мощность по ТП" sheetId="2" r:id="rId5"/>
  </sheets>
  <definedNames>
    <definedName name="_xlnm.Print_Area" localSheetId="4">'Мощность по ТП'!$A$1:$J$47</definedName>
    <definedName name="_xlnm.Print_Area" localSheetId="0">'Нагрузка I квартал'!$A$1:$J$41</definedName>
    <definedName name="_xlnm.Print_Area" localSheetId="1">'Нагрузка II квартал '!$A$1:$J$41</definedName>
    <definedName name="_xlnm.Print_Area" localSheetId="2">'Нагрузка III квартал '!$A$1:$J$41</definedName>
    <definedName name="_xlnm.Print_Area" localSheetId="3">'Нагрузка IV квартал '!$A$1:$J$41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9" l="1"/>
  <c r="I40" i="9" s="1"/>
  <c r="G39" i="9"/>
  <c r="I39" i="9" s="1"/>
  <c r="G38" i="9"/>
  <c r="I38" i="9" s="1"/>
  <c r="G37" i="9"/>
  <c r="I37" i="9" s="1"/>
  <c r="G36" i="9"/>
  <c r="I36" i="9" s="1"/>
  <c r="G35" i="9"/>
  <c r="I35" i="9" s="1"/>
  <c r="G34" i="9"/>
  <c r="I34" i="9" s="1"/>
  <c r="G33" i="9"/>
  <c r="I33" i="9" s="1"/>
  <c r="G32" i="9"/>
  <c r="I32" i="9" s="1"/>
  <c r="G31" i="9"/>
  <c r="I31" i="9" s="1"/>
  <c r="G30" i="9"/>
  <c r="I30" i="9" s="1"/>
  <c r="G29" i="9"/>
  <c r="I29" i="9" s="1"/>
  <c r="G28" i="9"/>
  <c r="I28" i="9" s="1"/>
  <c r="G27" i="9"/>
  <c r="I27" i="9" s="1"/>
  <c r="G26" i="9"/>
  <c r="I26" i="9" s="1"/>
  <c r="G25" i="9"/>
  <c r="I25" i="9" s="1"/>
  <c r="G24" i="9"/>
  <c r="I24" i="9" s="1"/>
  <c r="G23" i="9"/>
  <c r="I23" i="9" s="1"/>
  <c r="G22" i="9"/>
  <c r="I22" i="9" s="1"/>
  <c r="G21" i="9"/>
  <c r="I21" i="9" s="1"/>
  <c r="G20" i="9"/>
  <c r="I20" i="9" s="1"/>
  <c r="G19" i="9"/>
  <c r="I19" i="9" s="1"/>
  <c r="G18" i="9"/>
  <c r="I18" i="9" s="1"/>
  <c r="G17" i="9"/>
  <c r="I17" i="9" s="1"/>
  <c r="G16" i="9"/>
  <c r="I16" i="9" s="1"/>
  <c r="G15" i="9"/>
  <c r="I15" i="9" s="1"/>
  <c r="G14" i="9"/>
  <c r="I14" i="9" s="1"/>
  <c r="G13" i="9"/>
  <c r="I13" i="9" s="1"/>
  <c r="G12" i="9"/>
  <c r="I12" i="9" s="1"/>
  <c r="G11" i="9"/>
  <c r="I11" i="9" s="1"/>
  <c r="G10" i="9"/>
  <c r="I10" i="9" s="1"/>
  <c r="G9" i="9"/>
  <c r="I9" i="9" s="1"/>
  <c r="G8" i="9"/>
  <c r="I8" i="9" s="1"/>
  <c r="G7" i="9"/>
  <c r="I7" i="9" s="1"/>
  <c r="G6" i="9"/>
  <c r="I6" i="9" s="1"/>
  <c r="G5" i="9"/>
  <c r="I5" i="9" s="1"/>
  <c r="G4" i="9"/>
  <c r="I4" i="9" s="1"/>
  <c r="G3" i="9"/>
  <c r="I3" i="9" s="1"/>
  <c r="G40" i="6" l="1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40" i="5" l="1"/>
  <c r="I40" i="5" s="1"/>
  <c r="G39" i="5"/>
  <c r="I39" i="5" s="1"/>
  <c r="G38" i="5"/>
  <c r="I38" i="5" s="1"/>
  <c r="G37" i="5"/>
  <c r="I37" i="5" s="1"/>
  <c r="G36" i="5"/>
  <c r="I36" i="5" s="1"/>
  <c r="G35" i="5"/>
  <c r="I35" i="5" s="1"/>
  <c r="G34" i="5"/>
  <c r="I34" i="5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G27" i="5"/>
  <c r="I27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I17" i="5" s="1"/>
  <c r="G16" i="5"/>
  <c r="I16" i="5" s="1"/>
  <c r="G15" i="5"/>
  <c r="I15" i="5" s="1"/>
  <c r="G14" i="5"/>
  <c r="I14" i="5" s="1"/>
  <c r="G13" i="5"/>
  <c r="I13" i="5" s="1"/>
  <c r="G12" i="5"/>
  <c r="I12" i="5" s="1"/>
  <c r="G11" i="5"/>
  <c r="I11" i="5" s="1"/>
  <c r="G10" i="5"/>
  <c r="I10" i="5" s="1"/>
  <c r="G9" i="5"/>
  <c r="I9" i="5" s="1"/>
  <c r="G8" i="5"/>
  <c r="I8" i="5" s="1"/>
  <c r="G7" i="5"/>
  <c r="I7" i="5" s="1"/>
  <c r="G6" i="5"/>
  <c r="I6" i="5" s="1"/>
  <c r="G5" i="5"/>
  <c r="I5" i="5" s="1"/>
  <c r="G4" i="5"/>
  <c r="I4" i="5" s="1"/>
  <c r="G3" i="5"/>
  <c r="I3" i="5" s="1"/>
  <c r="G40" i="8"/>
  <c r="I40" i="8" s="1"/>
  <c r="G39" i="8"/>
  <c r="I39" i="8" s="1"/>
  <c r="G38" i="8"/>
  <c r="I38" i="8" s="1"/>
  <c r="G37" i="8"/>
  <c r="I37" i="8" s="1"/>
  <c r="G36" i="8"/>
  <c r="I36" i="8" s="1"/>
  <c r="G35" i="8"/>
  <c r="I35" i="8" s="1"/>
  <c r="G34" i="8"/>
  <c r="I34" i="8" s="1"/>
  <c r="G33" i="8"/>
  <c r="I33" i="8" s="1"/>
  <c r="G32" i="8"/>
  <c r="I32" i="8" s="1"/>
  <c r="G31" i="8"/>
  <c r="I31" i="8" s="1"/>
  <c r="G30" i="8"/>
  <c r="I30" i="8" s="1"/>
  <c r="G29" i="8"/>
  <c r="I29" i="8" s="1"/>
  <c r="G28" i="8"/>
  <c r="I28" i="8" s="1"/>
  <c r="G27" i="8"/>
  <c r="I27" i="8" s="1"/>
  <c r="G26" i="8"/>
  <c r="I26" i="8" s="1"/>
  <c r="G25" i="8"/>
  <c r="I25" i="8" s="1"/>
  <c r="G24" i="8"/>
  <c r="I24" i="8" s="1"/>
  <c r="G23" i="8"/>
  <c r="I23" i="8" s="1"/>
  <c r="G22" i="8"/>
  <c r="I22" i="8" s="1"/>
  <c r="G21" i="8"/>
  <c r="I21" i="8" s="1"/>
  <c r="G20" i="8"/>
  <c r="I20" i="8" s="1"/>
  <c r="G19" i="8"/>
  <c r="I19" i="8" s="1"/>
  <c r="G18" i="8"/>
  <c r="I18" i="8" s="1"/>
  <c r="G17" i="8"/>
  <c r="I17" i="8" s="1"/>
  <c r="G16" i="8"/>
  <c r="I16" i="8" s="1"/>
  <c r="G15" i="8"/>
  <c r="I15" i="8" s="1"/>
  <c r="G14" i="8"/>
  <c r="I14" i="8" s="1"/>
  <c r="G13" i="8"/>
  <c r="I13" i="8" s="1"/>
  <c r="G12" i="8"/>
  <c r="I12" i="8" s="1"/>
  <c r="G11" i="8"/>
  <c r="I11" i="8" s="1"/>
  <c r="G10" i="8"/>
  <c r="I10" i="8" s="1"/>
  <c r="G9" i="8"/>
  <c r="I9" i="8" s="1"/>
  <c r="G8" i="8"/>
  <c r="I8" i="8" s="1"/>
  <c r="G7" i="8"/>
  <c r="I7" i="8" s="1"/>
  <c r="G6" i="8"/>
  <c r="I6" i="8" s="1"/>
  <c r="G5" i="8"/>
  <c r="I5" i="8" s="1"/>
  <c r="G4" i="8"/>
  <c r="I4" i="8" s="1"/>
  <c r="G3" i="8"/>
  <c r="I3" i="8" s="1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E42" i="2" l="1"/>
</calcChain>
</file>

<file path=xl/sharedStrings.xml><?xml version="1.0" encoding="utf-8"?>
<sst xmlns="http://schemas.openxmlformats.org/spreadsheetml/2006/main" count="628" uniqueCount="62">
  <si>
    <t>г. Троицк</t>
  </si>
  <si>
    <t xml:space="preserve">6/0,4 </t>
  </si>
  <si>
    <t>№ п/п</t>
  </si>
  <si>
    <t>Муниципальное образование</t>
  </si>
  <si>
    <t>Наименование   подстанции</t>
  </si>
  <si>
    <t>10/0,4</t>
  </si>
  <si>
    <t>ТП № 2 ул. Островского-городская</t>
  </si>
  <si>
    <t>ТП № 3 ул.К Маркса 53</t>
  </si>
  <si>
    <t>ТП № 7 ул.Мотова-Гайдара</t>
  </si>
  <si>
    <t>ТП № 12 ул.Кирова 81</t>
  </si>
  <si>
    <t>ТП № 13 ул.Мичурина р-н Дортехшколы</t>
  </si>
  <si>
    <t xml:space="preserve">ТП № 19 ул.2мик </t>
  </si>
  <si>
    <t>ТП № 23 ул.Мотова-Садовая</t>
  </si>
  <si>
    <t>ТП № 28 ул.Бугристая</t>
  </si>
  <si>
    <t xml:space="preserve">ТП № 39 ул.Путевая 8 </t>
  </si>
  <si>
    <t>ТП № 44 ул. Техническая 1</t>
  </si>
  <si>
    <t xml:space="preserve">ТП № 50 ул.Путевая 18 </t>
  </si>
  <si>
    <t>ТП № 86 ул.Сибирская 6 територия ПАТП</t>
  </si>
  <si>
    <t xml:space="preserve">ТП № 203 ул.Интернациональная 45 </t>
  </si>
  <si>
    <t xml:space="preserve">ТП № 204 ул.Шмидта 90 </t>
  </si>
  <si>
    <t xml:space="preserve">ТП № 205 ул.Дерибаса 40 </t>
  </si>
  <si>
    <t>ТП № 206 ул.Дерибаса 28</t>
  </si>
  <si>
    <t>ТП № 208  ул.Дерибаса 12</t>
  </si>
  <si>
    <t xml:space="preserve">ТП № 210  ул.Гастело 97 </t>
  </si>
  <si>
    <t>ТП №115 ул. Гагарина 1</t>
  </si>
  <si>
    <t>ТП № 168 ул. Майская 1</t>
  </si>
  <si>
    <t>Замеры тока (А)</t>
  </si>
  <si>
    <t xml:space="preserve">Напряжение подстанции (кВ) </t>
  </si>
  <si>
    <t>Предельно допустимая нагрузка (МВт)</t>
  </si>
  <si>
    <t>Нагрузка по вновь заключенным договорам на ТП (МВт)</t>
  </si>
  <si>
    <t>Текущий резерв мощности с учетом заключенных договоров на ТП (МВт)</t>
  </si>
  <si>
    <t>ТП № 172 ул. Ильина</t>
  </si>
  <si>
    <t>ТП № 82 ул.Племстанция 1</t>
  </si>
  <si>
    <t>ТП № 211 ул. Деповская</t>
  </si>
  <si>
    <t xml:space="preserve">ТП № 182 ул.Племстанция </t>
  </si>
  <si>
    <t>Текущий резерв мощности с учетом присоединенных потребителей, МВт</t>
  </si>
  <si>
    <r>
      <rPr>
        <b/>
        <sz val="12"/>
        <rFont val="Arial"/>
        <family val="2"/>
        <charset val="204"/>
      </rPr>
      <t xml:space="preserve">Таблица </t>
    </r>
    <r>
      <rPr>
        <sz val="12"/>
        <rFont val="Arial"/>
        <family val="2"/>
        <charset val="204"/>
      </rPr>
      <t>для</t>
    </r>
    <r>
      <rPr>
        <b/>
        <sz val="12"/>
        <rFont val="Arial"/>
        <family val="2"/>
        <charset val="204"/>
      </rPr>
      <t xml:space="preserve"> расчёта </t>
    </r>
    <r>
      <rPr>
        <sz val="12"/>
        <rFont val="Arial"/>
        <family val="2"/>
        <charset val="204"/>
      </rPr>
      <t>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напряжения.</t>
    </r>
  </si>
  <si>
    <t xml:space="preserve">КТП № 53 ул.Приречная </t>
  </si>
  <si>
    <t xml:space="preserve">ТП № 207 ул. Дерибаса </t>
  </si>
  <si>
    <t>КТП № 209 ул.Дерибаса 29</t>
  </si>
  <si>
    <t>КТП № 213 ул.Шмидта 50</t>
  </si>
  <si>
    <t xml:space="preserve">КТП № 214  ул.Чкалова 27 </t>
  </si>
  <si>
    <t>КТП № 217 ул. С Лазо-Попова</t>
  </si>
  <si>
    <t>ТП № 89 молокозавод</t>
  </si>
  <si>
    <t>6/0,4</t>
  </si>
  <si>
    <t>ТП ГНС</t>
  </si>
  <si>
    <t>мВА</t>
  </si>
  <si>
    <t xml:space="preserve"> посёлок Мясокомбинат</t>
  </si>
  <si>
    <t>Всего</t>
  </si>
  <si>
    <r>
      <rPr>
        <b/>
        <sz val="12"/>
        <rFont val="Times New Roman"/>
        <family val="1"/>
        <charset val="204"/>
      </rPr>
      <t xml:space="preserve">Таблица </t>
    </r>
    <r>
      <rPr>
        <sz val="12"/>
        <rFont val="Times New Roman"/>
        <family val="1"/>
        <charset val="204"/>
      </rPr>
      <t>для</t>
    </r>
    <r>
      <rPr>
        <b/>
        <sz val="12"/>
        <rFont val="Times New Roman"/>
        <family val="1"/>
        <charset val="204"/>
      </rPr>
      <t xml:space="preserve"> расчёта </t>
    </r>
    <r>
      <rPr>
        <sz val="12"/>
        <rFont val="Times New Roman"/>
        <family val="1"/>
        <charset val="204"/>
      </rPr>
      <t>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напряжения.</t>
    </r>
  </si>
  <si>
    <t>ТП №67 Квартал А-Б</t>
  </si>
  <si>
    <t>КТП № 212 ул.Чкалова-Серафимовича</t>
  </si>
  <si>
    <t>ТП-212П п. Морозкино</t>
  </si>
  <si>
    <t>ТП КОС п. ГРЭС</t>
  </si>
  <si>
    <t>ТП №36 ул.Заводская 9</t>
  </si>
  <si>
    <t>ТП №88 ул. Красноармейская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</si>
  <si>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</t>
  </si>
  <si>
    <t>ТП №36 ул. Заводская 9</t>
  </si>
  <si>
    <t>ТП-67 Квартал А-Б</t>
  </si>
  <si>
    <t xml:space="preserve">КТП № 212 ул.Чкалова-Серафимович </t>
  </si>
  <si>
    <t>ТП КОС п. ГРЭС (очистные)</t>
  </si>
  <si>
    <t xml:space="preserve"> посёлок ГРЭС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</si>
</sst>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/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textRotation="90" wrapText="1"/>
    </xf>
    <xf numFmtId="0" fontId="3" fillId="0" borderId="9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horizontal="center" vertical="center" textRotation="90" wrapText="1"/>
    </xf>
    <xf numFmtId="0" fontId="4" fillId="2" borderId="4" xfId="1" applyFont="1" applyFill="1" applyBorder="1" applyAlignment="1">
      <alignment horizontal="center"/>
    </xf>
    <xf numFmtId="0" fontId="3" fillId="0" borderId="2" xfId="1" applyFont="1" applyBorder="1"/>
    <xf numFmtId="1" fontId="3" fillId="0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Fill="1" applyBorder="1" applyAlignment="1">
      <alignment horizontal="center" vertical="center"/>
    </xf>
    <xf numFmtId="0" fontId="3" fillId="0" borderId="8" xfId="1" applyFont="1" applyBorder="1"/>
    <xf numFmtId="1" fontId="3" fillId="0" borderId="8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" fontId="5" fillId="0" borderId="1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6" fillId="0" borderId="2" xfId="1" applyFont="1" applyFill="1" applyBorder="1"/>
    <xf numFmtId="0" fontId="6" fillId="0" borderId="1" xfId="1" applyFont="1" applyFill="1" applyBorder="1"/>
    <xf numFmtId="0" fontId="6" fillId="0" borderId="1" xfId="1" applyFont="1" applyFill="1" applyBorder="1" applyAlignment="1">
      <alignment wrapText="1"/>
    </xf>
    <xf numFmtId="0" fontId="6" fillId="0" borderId="8" xfId="1" applyFont="1" applyFill="1" applyBorder="1"/>
    <xf numFmtId="165" fontId="5" fillId="0" borderId="1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1" fontId="5" fillId="0" borderId="8" xfId="1" applyNumberFormat="1" applyFont="1" applyFill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8" fillId="0" borderId="0" xfId="0" applyFont="1"/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textRotation="90" wrapText="1"/>
    </xf>
    <xf numFmtId="0" fontId="6" fillId="0" borderId="9" xfId="1" applyFont="1" applyBorder="1" applyAlignment="1">
      <alignment horizontal="center" vertical="center" textRotation="90" wrapText="1"/>
    </xf>
    <xf numFmtId="0" fontId="6" fillId="0" borderId="7" xfId="1" applyFont="1" applyBorder="1" applyAlignment="1">
      <alignment horizontal="center" vertical="center" textRotation="90" wrapText="1"/>
    </xf>
    <xf numFmtId="164" fontId="9" fillId="0" borderId="2" xfId="1" applyNumberFormat="1" applyFont="1" applyFill="1" applyBorder="1" applyAlignment="1">
      <alignment horizontal="center" vertical="center"/>
    </xf>
    <xf numFmtId="164" fontId="9" fillId="0" borderId="10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8" fillId="2" borderId="0" xfId="0" applyFont="1" applyFill="1"/>
    <xf numFmtId="164" fontId="6" fillId="0" borderId="6" xfId="1" applyNumberFormat="1" applyFont="1" applyBorder="1" applyAlignment="1">
      <alignment horizontal="center" vertical="center" textRotation="90" wrapText="1"/>
    </xf>
    <xf numFmtId="166" fontId="8" fillId="0" borderId="0" xfId="0" applyNumberFormat="1" applyFont="1"/>
    <xf numFmtId="166" fontId="6" fillId="0" borderId="6" xfId="1" applyNumberFormat="1" applyFont="1" applyBorder="1" applyAlignment="1">
      <alignment horizontal="center" vertical="center" textRotation="90" wrapText="1"/>
    </xf>
    <xf numFmtId="164" fontId="6" fillId="0" borderId="1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166" fontId="6" fillId="0" borderId="8" xfId="1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/>
    </xf>
    <xf numFmtId="166" fontId="9" fillId="3" borderId="1" xfId="1" applyNumberFormat="1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166" fontId="6" fillId="3" borderId="8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/>
    </xf>
    <xf numFmtId="166" fontId="6" fillId="3" borderId="2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6" fontId="6" fillId="2" borderId="2" xfId="1" applyNumberFormat="1" applyFont="1" applyFill="1" applyBorder="1" applyAlignment="1">
      <alignment horizontal="center" vertical="center"/>
    </xf>
    <xf numFmtId="164" fontId="9" fillId="2" borderId="10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166" fontId="6" fillId="2" borderId="8" xfId="1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0" fontId="6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90" zoomScaleSheetLayoutView="100" workbookViewId="0">
      <selection activeCell="M6" sqref="M6"/>
    </sheetView>
  </sheetViews>
  <sheetFormatPr defaultRowHeight="15" x14ac:dyDescent="0.25"/>
  <cols>
    <col min="1" max="1" width="4.7109375" style="38" customWidth="1"/>
    <col min="2" max="2" width="17.28515625" style="38" customWidth="1"/>
    <col min="3" max="3" width="42.85546875" style="38" bestFit="1" customWidth="1"/>
    <col min="4" max="4" width="7.28515625" style="58" customWidth="1"/>
    <col min="5" max="5" width="9.5703125" style="55" customWidth="1"/>
    <col min="6" max="6" width="7.140625" style="52" customWidth="1"/>
    <col min="7" max="7" width="12.140625" style="47" customWidth="1"/>
    <col min="8" max="9" width="12" style="38" customWidth="1"/>
    <col min="10" max="16384" width="9.140625" style="38"/>
  </cols>
  <sheetData>
    <row r="1" spans="1:9" ht="48" customHeight="1" thickBot="1" x14ac:dyDescent="0.3">
      <c r="A1" s="106" t="s">
        <v>49</v>
      </c>
      <c r="B1" s="106"/>
      <c r="C1" s="106"/>
      <c r="D1" s="106"/>
      <c r="E1" s="106"/>
      <c r="F1" s="106"/>
      <c r="G1" s="106"/>
      <c r="H1" s="106"/>
      <c r="I1" s="106"/>
    </row>
    <row r="2" spans="1:9" ht="129" customHeight="1" thickBot="1" x14ac:dyDescent="0.3">
      <c r="A2" s="39" t="s">
        <v>2</v>
      </c>
      <c r="B2" s="40" t="s">
        <v>3</v>
      </c>
      <c r="C2" s="40" t="s">
        <v>4</v>
      </c>
      <c r="D2" s="41" t="s">
        <v>27</v>
      </c>
      <c r="E2" s="51" t="s">
        <v>28</v>
      </c>
      <c r="F2" s="53" t="s">
        <v>26</v>
      </c>
      <c r="G2" s="41" t="s">
        <v>35</v>
      </c>
      <c r="H2" s="42" t="s">
        <v>29</v>
      </c>
      <c r="I2" s="43" t="s">
        <v>30</v>
      </c>
    </row>
    <row r="3" spans="1:9" ht="17.100000000000001" customHeight="1" x14ac:dyDescent="0.25">
      <c r="A3" s="59">
        <v>1</v>
      </c>
      <c r="B3" s="60" t="s">
        <v>0</v>
      </c>
      <c r="C3" s="80" t="s">
        <v>6</v>
      </c>
      <c r="D3" s="56" t="s">
        <v>1</v>
      </c>
      <c r="E3" s="54">
        <v>0.56000000000000005</v>
      </c>
      <c r="F3" s="86">
        <v>377</v>
      </c>
      <c r="G3" s="44">
        <f>SUM(909-F3)*558/1000000</f>
        <v>0.29685600000000001</v>
      </c>
      <c r="H3" s="45">
        <v>0</v>
      </c>
      <c r="I3" s="44">
        <f>SUM(G3-H3)</f>
        <v>0.29685600000000001</v>
      </c>
    </row>
    <row r="4" spans="1:9" ht="17.100000000000001" customHeight="1" x14ac:dyDescent="0.25">
      <c r="A4" s="61">
        <v>2</v>
      </c>
      <c r="B4" s="60" t="s">
        <v>0</v>
      </c>
      <c r="C4" s="80" t="s">
        <v>7</v>
      </c>
      <c r="D4" s="56" t="s">
        <v>1</v>
      </c>
      <c r="E4" s="54">
        <v>0.36</v>
      </c>
      <c r="F4" s="79">
        <v>395</v>
      </c>
      <c r="G4" s="44">
        <f>SUM(577-F4)*558/1000000</f>
        <v>0.10155599999999999</v>
      </c>
      <c r="H4" s="45">
        <v>0</v>
      </c>
      <c r="I4" s="44">
        <f t="shared" ref="I4:I40" si="0">SUM(G4-H4)</f>
        <v>0.10155599999999999</v>
      </c>
    </row>
    <row r="5" spans="1:9" ht="17.100000000000001" customHeight="1" x14ac:dyDescent="0.25">
      <c r="A5" s="59">
        <v>3</v>
      </c>
      <c r="B5" s="60" t="s">
        <v>0</v>
      </c>
      <c r="C5" s="80" t="s">
        <v>8</v>
      </c>
      <c r="D5" s="56" t="s">
        <v>1</v>
      </c>
      <c r="E5" s="54">
        <v>0.56000000000000005</v>
      </c>
      <c r="F5" s="79">
        <v>292</v>
      </c>
      <c r="G5" s="44">
        <f>SUM(909-F5)*558/1000000</f>
        <v>0.34428599999999998</v>
      </c>
      <c r="H5" s="45">
        <v>0</v>
      </c>
      <c r="I5" s="44">
        <f t="shared" si="0"/>
        <v>0.34428599999999998</v>
      </c>
    </row>
    <row r="6" spans="1:9" ht="17.100000000000001" customHeight="1" x14ac:dyDescent="0.25">
      <c r="A6" s="61">
        <v>4</v>
      </c>
      <c r="B6" s="60" t="s">
        <v>0</v>
      </c>
      <c r="C6" s="60" t="s">
        <v>9</v>
      </c>
      <c r="D6" s="56" t="s">
        <v>1</v>
      </c>
      <c r="E6" s="54">
        <v>0.22</v>
      </c>
      <c r="F6" s="74">
        <v>162</v>
      </c>
      <c r="G6" s="70">
        <f>SUM(360-F6)*558/1000000</f>
        <v>0.110484</v>
      </c>
      <c r="H6" s="45">
        <v>0</v>
      </c>
      <c r="I6" s="44">
        <f t="shared" si="0"/>
        <v>0.110484</v>
      </c>
    </row>
    <row r="7" spans="1:9" ht="17.100000000000001" customHeight="1" x14ac:dyDescent="0.25">
      <c r="A7" s="59">
        <v>5</v>
      </c>
      <c r="B7" s="60" t="s">
        <v>0</v>
      </c>
      <c r="C7" s="80" t="s">
        <v>10</v>
      </c>
      <c r="D7" s="56" t="s">
        <v>1</v>
      </c>
      <c r="E7" s="54">
        <v>0.56000000000000005</v>
      </c>
      <c r="F7" s="79">
        <v>564</v>
      </c>
      <c r="G7" s="44">
        <f>SUM(909-F7)*558/1000000</f>
        <v>0.19250999999999999</v>
      </c>
      <c r="H7" s="45">
        <v>0</v>
      </c>
      <c r="I7" s="72">
        <f t="shared" si="0"/>
        <v>0.19250999999999999</v>
      </c>
    </row>
    <row r="8" spans="1:9" ht="17.100000000000001" customHeight="1" x14ac:dyDescent="0.25">
      <c r="A8" s="61">
        <v>6</v>
      </c>
      <c r="B8" s="60" t="s">
        <v>0</v>
      </c>
      <c r="C8" s="80" t="s">
        <v>11</v>
      </c>
      <c r="D8" s="56" t="s">
        <v>1</v>
      </c>
      <c r="E8" s="54">
        <v>0.56000000000000005</v>
      </c>
      <c r="F8" s="79">
        <v>225</v>
      </c>
      <c r="G8" s="44">
        <f>SUM(909-F8)*558/1000000</f>
        <v>0.38167200000000001</v>
      </c>
      <c r="H8" s="45">
        <v>0</v>
      </c>
      <c r="I8" s="44">
        <f t="shared" si="0"/>
        <v>0.38167200000000001</v>
      </c>
    </row>
    <row r="9" spans="1:9" ht="17.100000000000001" customHeight="1" x14ac:dyDescent="0.25">
      <c r="A9" s="59">
        <v>7</v>
      </c>
      <c r="B9" s="60" t="s">
        <v>0</v>
      </c>
      <c r="C9" s="80" t="s">
        <v>12</v>
      </c>
      <c r="D9" s="56" t="s">
        <v>1</v>
      </c>
      <c r="E9" s="54">
        <v>0.22</v>
      </c>
      <c r="F9" s="79">
        <v>120</v>
      </c>
      <c r="G9" s="44">
        <f>SUM(360-F9)*558/1000000</f>
        <v>0.13392000000000001</v>
      </c>
      <c r="H9" s="45">
        <v>0</v>
      </c>
      <c r="I9" s="44">
        <f t="shared" si="0"/>
        <v>0.13392000000000001</v>
      </c>
    </row>
    <row r="10" spans="1:9" ht="17.100000000000001" customHeight="1" x14ac:dyDescent="0.25">
      <c r="A10" s="61">
        <v>8</v>
      </c>
      <c r="B10" s="60" t="s">
        <v>0</v>
      </c>
      <c r="C10" s="80" t="s">
        <v>13</v>
      </c>
      <c r="D10" s="56" t="s">
        <v>5</v>
      </c>
      <c r="E10" s="54">
        <v>0.36</v>
      </c>
      <c r="F10" s="79">
        <v>213</v>
      </c>
      <c r="G10" s="44">
        <f>SUM(577-F10)*558/1000000</f>
        <v>0.20311199999999999</v>
      </c>
      <c r="H10" s="45">
        <v>0</v>
      </c>
      <c r="I10" s="72">
        <f t="shared" si="0"/>
        <v>0.20311199999999999</v>
      </c>
    </row>
    <row r="11" spans="1:9" ht="17.100000000000001" customHeight="1" x14ac:dyDescent="0.25">
      <c r="A11" s="59">
        <v>9</v>
      </c>
      <c r="B11" s="60" t="s">
        <v>0</v>
      </c>
      <c r="C11" s="80" t="s">
        <v>54</v>
      </c>
      <c r="D11" s="56" t="s">
        <v>44</v>
      </c>
      <c r="E11" s="54">
        <v>0.56000000000000005</v>
      </c>
      <c r="F11" s="79">
        <v>74</v>
      </c>
      <c r="G11" s="44">
        <f>SUM(909-F11)*558/1000000</f>
        <v>0.46593000000000001</v>
      </c>
      <c r="H11" s="45">
        <v>0</v>
      </c>
      <c r="I11" s="44">
        <f t="shared" si="0"/>
        <v>0.46593000000000001</v>
      </c>
    </row>
    <row r="12" spans="1:9" ht="17.100000000000001" customHeight="1" x14ac:dyDescent="0.25">
      <c r="A12" s="61">
        <v>10</v>
      </c>
      <c r="B12" s="60" t="s">
        <v>0</v>
      </c>
      <c r="C12" s="80" t="s">
        <v>14</v>
      </c>
      <c r="D12" s="56" t="s">
        <v>1</v>
      </c>
      <c r="E12" s="54">
        <v>0.56000000000000005</v>
      </c>
      <c r="F12" s="79">
        <v>431</v>
      </c>
      <c r="G12" s="44">
        <f>SUM(909-F12)*558/1000000</f>
        <v>0.26672400000000002</v>
      </c>
      <c r="H12" s="45">
        <v>0</v>
      </c>
      <c r="I12" s="72">
        <f t="shared" si="0"/>
        <v>0.26672400000000002</v>
      </c>
    </row>
    <row r="13" spans="1:9" ht="17.100000000000001" customHeight="1" x14ac:dyDescent="0.25">
      <c r="A13" s="59">
        <v>11</v>
      </c>
      <c r="B13" s="60" t="s">
        <v>0</v>
      </c>
      <c r="C13" s="80" t="s">
        <v>15</v>
      </c>
      <c r="D13" s="56" t="s">
        <v>1</v>
      </c>
      <c r="E13" s="54">
        <v>0.36</v>
      </c>
      <c r="F13" s="79">
        <v>413</v>
      </c>
      <c r="G13" s="44">
        <f>SUM(577-F13)*558/1000000</f>
        <v>9.1511999999999996E-2</v>
      </c>
      <c r="H13" s="45">
        <v>0</v>
      </c>
      <c r="I13" s="44">
        <f t="shared" si="0"/>
        <v>9.1511999999999996E-2</v>
      </c>
    </row>
    <row r="14" spans="1:9" ht="17.100000000000001" customHeight="1" x14ac:dyDescent="0.25">
      <c r="A14" s="61">
        <v>12</v>
      </c>
      <c r="B14" s="60" t="s">
        <v>0</v>
      </c>
      <c r="C14" s="80" t="s">
        <v>16</v>
      </c>
      <c r="D14" s="56" t="s">
        <v>1</v>
      </c>
      <c r="E14" s="54">
        <v>0.36</v>
      </c>
      <c r="F14" s="79">
        <v>282</v>
      </c>
      <c r="G14" s="44">
        <f>SUM(577-F14)*558/1000000</f>
        <v>0.16461000000000001</v>
      </c>
      <c r="H14" s="45">
        <v>0</v>
      </c>
      <c r="I14" s="44">
        <f t="shared" si="0"/>
        <v>0.16461000000000001</v>
      </c>
    </row>
    <row r="15" spans="1:9" ht="17.100000000000001" customHeight="1" x14ac:dyDescent="0.25">
      <c r="A15" s="59">
        <v>13</v>
      </c>
      <c r="B15" s="60" t="s">
        <v>0</v>
      </c>
      <c r="C15" s="80" t="s">
        <v>37</v>
      </c>
      <c r="D15" s="56" t="s">
        <v>5</v>
      </c>
      <c r="E15" s="54">
        <v>0.22</v>
      </c>
      <c r="F15" s="79">
        <v>110</v>
      </c>
      <c r="G15" s="44">
        <f>SUM(360-F15)*558/1000000</f>
        <v>0.13950000000000001</v>
      </c>
      <c r="H15" s="45">
        <v>0</v>
      </c>
      <c r="I15" s="44">
        <f t="shared" si="0"/>
        <v>0.13950000000000001</v>
      </c>
    </row>
    <row r="16" spans="1:9" ht="17.100000000000001" customHeight="1" x14ac:dyDescent="0.25">
      <c r="A16" s="61">
        <v>14</v>
      </c>
      <c r="B16" s="60" t="s">
        <v>0</v>
      </c>
      <c r="C16" s="60" t="s">
        <v>50</v>
      </c>
      <c r="D16" s="56" t="s">
        <v>44</v>
      </c>
      <c r="E16" s="54">
        <v>0.56000000000000005</v>
      </c>
      <c r="F16" s="75">
        <v>100</v>
      </c>
      <c r="G16" s="44">
        <f>SUM(909-F16)*558/1000000</f>
        <v>0.45142199999999999</v>
      </c>
      <c r="H16" s="45">
        <v>0</v>
      </c>
      <c r="I16" s="44">
        <f t="shared" si="0"/>
        <v>0.45142199999999999</v>
      </c>
    </row>
    <row r="17" spans="1:9" ht="17.100000000000001" customHeight="1" x14ac:dyDescent="0.25">
      <c r="A17" s="59">
        <v>15</v>
      </c>
      <c r="B17" s="60" t="s">
        <v>0</v>
      </c>
      <c r="C17" s="60" t="s">
        <v>34</v>
      </c>
      <c r="D17" s="56" t="s">
        <v>1</v>
      </c>
      <c r="E17" s="54">
        <v>0.22</v>
      </c>
      <c r="F17" s="74">
        <v>1</v>
      </c>
      <c r="G17" s="44">
        <f>SUM(360-F17)*558/1000000</f>
        <v>0.200322</v>
      </c>
      <c r="H17" s="45">
        <v>0</v>
      </c>
      <c r="I17" s="44">
        <f t="shared" si="0"/>
        <v>0.200322</v>
      </c>
    </row>
    <row r="18" spans="1:9" ht="17.100000000000001" customHeight="1" x14ac:dyDescent="0.25">
      <c r="A18" s="61">
        <v>16</v>
      </c>
      <c r="B18" s="60" t="s">
        <v>0</v>
      </c>
      <c r="C18" s="80" t="s">
        <v>32</v>
      </c>
      <c r="D18" s="56" t="s">
        <v>1</v>
      </c>
      <c r="E18" s="54">
        <v>0.36</v>
      </c>
      <c r="F18" s="79">
        <v>218</v>
      </c>
      <c r="G18" s="44">
        <f>SUM(577-F18)*558/1000000</f>
        <v>0.200322</v>
      </c>
      <c r="H18" s="45">
        <v>0</v>
      </c>
      <c r="I18" s="44">
        <f t="shared" si="0"/>
        <v>0.200322</v>
      </c>
    </row>
    <row r="19" spans="1:9" ht="17.100000000000001" customHeight="1" x14ac:dyDescent="0.25">
      <c r="A19" s="59">
        <v>17</v>
      </c>
      <c r="B19" s="60" t="s">
        <v>0</v>
      </c>
      <c r="C19" s="60" t="s">
        <v>17</v>
      </c>
      <c r="D19" s="56" t="s">
        <v>1</v>
      </c>
      <c r="E19" s="54">
        <v>0.36</v>
      </c>
      <c r="F19" s="74">
        <v>74</v>
      </c>
      <c r="G19" s="44">
        <f>SUM(577-F19)*558/1000000</f>
        <v>0.28067399999999998</v>
      </c>
      <c r="H19" s="45">
        <v>0</v>
      </c>
      <c r="I19" s="44">
        <f t="shared" si="0"/>
        <v>0.28067399999999998</v>
      </c>
    </row>
    <row r="20" spans="1:9" ht="17.100000000000001" customHeight="1" x14ac:dyDescent="0.25">
      <c r="A20" s="61">
        <v>18</v>
      </c>
      <c r="B20" s="60" t="s">
        <v>0</v>
      </c>
      <c r="C20" s="60" t="s">
        <v>55</v>
      </c>
      <c r="D20" s="56" t="s">
        <v>44</v>
      </c>
      <c r="E20" s="54">
        <v>0.22</v>
      </c>
      <c r="F20" s="74">
        <v>25</v>
      </c>
      <c r="G20" s="44">
        <f>SUM(360-F20)*558/1000000</f>
        <v>0.18693000000000001</v>
      </c>
      <c r="H20" s="45">
        <v>0</v>
      </c>
      <c r="I20" s="44">
        <f t="shared" si="0"/>
        <v>0.18693000000000001</v>
      </c>
    </row>
    <row r="21" spans="1:9" ht="17.25" customHeight="1" x14ac:dyDescent="0.25">
      <c r="A21" s="59">
        <v>19</v>
      </c>
      <c r="B21" s="60" t="s">
        <v>0</v>
      </c>
      <c r="C21" s="80" t="s">
        <v>18</v>
      </c>
      <c r="D21" s="56" t="s">
        <v>5</v>
      </c>
      <c r="E21" s="54">
        <v>0.36</v>
      </c>
      <c r="F21" s="79">
        <v>213</v>
      </c>
      <c r="G21" s="44">
        <f>SUM(577-F21)*558/1000000</f>
        <v>0.20311199999999999</v>
      </c>
      <c r="H21" s="45">
        <v>0</v>
      </c>
      <c r="I21" s="44">
        <f t="shared" si="0"/>
        <v>0.20311199999999999</v>
      </c>
    </row>
    <row r="22" spans="1:9" ht="17.100000000000001" customHeight="1" x14ac:dyDescent="0.25">
      <c r="A22" s="61">
        <v>20</v>
      </c>
      <c r="B22" s="60" t="s">
        <v>0</v>
      </c>
      <c r="C22" s="60" t="s">
        <v>19</v>
      </c>
      <c r="D22" s="56" t="s">
        <v>1</v>
      </c>
      <c r="E22" s="54">
        <v>0.36</v>
      </c>
      <c r="F22" s="74">
        <v>289</v>
      </c>
      <c r="G22" s="44">
        <f>SUM(577-F22)*558/1000000</f>
        <v>0.16070400000000001</v>
      </c>
      <c r="H22" s="45">
        <v>0</v>
      </c>
      <c r="I22" s="72">
        <f t="shared" si="0"/>
        <v>0.16070400000000001</v>
      </c>
    </row>
    <row r="23" spans="1:9" ht="17.100000000000001" customHeight="1" x14ac:dyDescent="0.25">
      <c r="A23" s="59">
        <v>21</v>
      </c>
      <c r="B23" s="60" t="s">
        <v>0</v>
      </c>
      <c r="C23" s="80" t="s">
        <v>20</v>
      </c>
      <c r="D23" s="56" t="s">
        <v>1</v>
      </c>
      <c r="E23" s="54">
        <v>0.36</v>
      </c>
      <c r="F23" s="79">
        <v>221</v>
      </c>
      <c r="G23" s="44">
        <f>SUM(577-F23)*558/1000000</f>
        <v>0.19864799999999999</v>
      </c>
      <c r="H23" s="45">
        <v>0</v>
      </c>
      <c r="I23" s="44">
        <f t="shared" si="0"/>
        <v>0.19864799999999999</v>
      </c>
    </row>
    <row r="24" spans="1:9" ht="17.100000000000001" customHeight="1" x14ac:dyDescent="0.25">
      <c r="A24" s="61">
        <v>22</v>
      </c>
      <c r="B24" s="60" t="s">
        <v>0</v>
      </c>
      <c r="C24" s="80" t="s">
        <v>21</v>
      </c>
      <c r="D24" s="56" t="s">
        <v>1</v>
      </c>
      <c r="E24" s="54">
        <v>0.36</v>
      </c>
      <c r="F24" s="79">
        <v>109</v>
      </c>
      <c r="G24" s="44">
        <f>SUM(557-F24)*558/1000000</f>
        <v>0.24998400000000001</v>
      </c>
      <c r="H24" s="45">
        <v>0</v>
      </c>
      <c r="I24" s="44">
        <f t="shared" si="0"/>
        <v>0.24998400000000001</v>
      </c>
    </row>
    <row r="25" spans="1:9" ht="17.100000000000001" customHeight="1" x14ac:dyDescent="0.25">
      <c r="A25" s="59">
        <v>23</v>
      </c>
      <c r="B25" s="60" t="s">
        <v>0</v>
      </c>
      <c r="C25" s="80" t="s">
        <v>38</v>
      </c>
      <c r="D25" s="56" t="s">
        <v>1</v>
      </c>
      <c r="E25" s="54">
        <v>0.22</v>
      </c>
      <c r="F25" s="79">
        <v>35</v>
      </c>
      <c r="G25" s="44">
        <f>SUM(360-F25)*558/1000000</f>
        <v>0.18135000000000001</v>
      </c>
      <c r="H25" s="45">
        <v>0</v>
      </c>
      <c r="I25" s="44">
        <f t="shared" si="0"/>
        <v>0.18135000000000001</v>
      </c>
    </row>
    <row r="26" spans="1:9" ht="17.100000000000001" customHeight="1" x14ac:dyDescent="0.25">
      <c r="A26" s="61">
        <v>24</v>
      </c>
      <c r="B26" s="60" t="s">
        <v>0</v>
      </c>
      <c r="C26" s="80" t="s">
        <v>22</v>
      </c>
      <c r="D26" s="56" t="s">
        <v>1</v>
      </c>
      <c r="E26" s="54">
        <v>0.36</v>
      </c>
      <c r="F26" s="79">
        <v>131</v>
      </c>
      <c r="G26" s="44">
        <f>SUM(577-F26)*558/1000000</f>
        <v>0.24886800000000001</v>
      </c>
      <c r="H26" s="45">
        <v>0</v>
      </c>
      <c r="I26" s="44">
        <f t="shared" si="0"/>
        <v>0.24886800000000001</v>
      </c>
    </row>
    <row r="27" spans="1:9" ht="17.100000000000001" customHeight="1" x14ac:dyDescent="0.25">
      <c r="A27" s="59">
        <v>25</v>
      </c>
      <c r="B27" s="60" t="s">
        <v>0</v>
      </c>
      <c r="C27" s="80" t="s">
        <v>39</v>
      </c>
      <c r="D27" s="56" t="s">
        <v>1</v>
      </c>
      <c r="E27" s="54">
        <v>0.22</v>
      </c>
      <c r="F27" s="79">
        <v>58</v>
      </c>
      <c r="G27" s="44">
        <f>SUM(360-F27)*558/1000000</f>
        <v>0.168516</v>
      </c>
      <c r="H27" s="45">
        <v>0</v>
      </c>
      <c r="I27" s="44">
        <f t="shared" si="0"/>
        <v>0.168516</v>
      </c>
    </row>
    <row r="28" spans="1:9" ht="17.100000000000001" customHeight="1" x14ac:dyDescent="0.25">
      <c r="A28" s="61">
        <v>26</v>
      </c>
      <c r="B28" s="60" t="s">
        <v>0</v>
      </c>
      <c r="C28" s="80" t="s">
        <v>23</v>
      </c>
      <c r="D28" s="56" t="s">
        <v>1</v>
      </c>
      <c r="E28" s="54">
        <v>0.36</v>
      </c>
      <c r="F28" s="79">
        <v>164</v>
      </c>
      <c r="G28" s="44">
        <f>SUM(577-F28)*558/1000000</f>
        <v>0.23045399999999999</v>
      </c>
      <c r="H28" s="45">
        <v>0</v>
      </c>
      <c r="I28" s="44">
        <f t="shared" si="0"/>
        <v>0.23045399999999999</v>
      </c>
    </row>
    <row r="29" spans="1:9" ht="17.100000000000001" customHeight="1" x14ac:dyDescent="0.25">
      <c r="A29" s="59">
        <v>27</v>
      </c>
      <c r="B29" s="60" t="s">
        <v>0</v>
      </c>
      <c r="C29" s="80" t="s">
        <v>33</v>
      </c>
      <c r="D29" s="56" t="s">
        <v>1</v>
      </c>
      <c r="E29" s="54">
        <v>0.36</v>
      </c>
      <c r="F29" s="79">
        <v>431</v>
      </c>
      <c r="G29" s="44">
        <f>SUM(577-F29)*558/1000000</f>
        <v>8.1467999999999999E-2</v>
      </c>
      <c r="H29" s="45">
        <v>0</v>
      </c>
      <c r="I29" s="44">
        <f t="shared" si="0"/>
        <v>8.1467999999999999E-2</v>
      </c>
    </row>
    <row r="30" spans="1:9" ht="17.100000000000001" customHeight="1" x14ac:dyDescent="0.25">
      <c r="A30" s="61">
        <v>28</v>
      </c>
      <c r="B30" s="48" t="s">
        <v>0</v>
      </c>
      <c r="C30" s="85" t="s">
        <v>51</v>
      </c>
      <c r="D30" s="56" t="s">
        <v>1</v>
      </c>
      <c r="E30" s="54">
        <v>0.56000000000000005</v>
      </c>
      <c r="F30" s="79">
        <v>597</v>
      </c>
      <c r="G30" s="44">
        <f>SUM(909-F30)*558/1000000</f>
        <v>0.174096</v>
      </c>
      <c r="H30" s="45">
        <v>0</v>
      </c>
      <c r="I30" s="72">
        <f t="shared" si="0"/>
        <v>0.174096</v>
      </c>
    </row>
    <row r="31" spans="1:9" ht="17.100000000000001" customHeight="1" x14ac:dyDescent="0.25">
      <c r="A31" s="59">
        <v>29</v>
      </c>
      <c r="B31" s="60" t="s">
        <v>0</v>
      </c>
      <c r="C31" s="80" t="s">
        <v>40</v>
      </c>
      <c r="D31" s="56" t="s">
        <v>1</v>
      </c>
      <c r="E31" s="54">
        <v>0.36</v>
      </c>
      <c r="F31" s="84">
        <v>170</v>
      </c>
      <c r="G31" s="44">
        <f>SUM(577-F31)*558/1000000</f>
        <v>0.227106</v>
      </c>
      <c r="H31" s="45">
        <v>0</v>
      </c>
      <c r="I31" s="44">
        <f t="shared" si="0"/>
        <v>0.227106</v>
      </c>
    </row>
    <row r="32" spans="1:9" ht="17.100000000000001" customHeight="1" x14ac:dyDescent="0.25">
      <c r="A32" s="61">
        <v>30</v>
      </c>
      <c r="B32" s="60" t="s">
        <v>0</v>
      </c>
      <c r="C32" s="80" t="s">
        <v>41</v>
      </c>
      <c r="D32" s="56" t="s">
        <v>1</v>
      </c>
      <c r="E32" s="54">
        <v>0.36</v>
      </c>
      <c r="F32" s="79">
        <v>441</v>
      </c>
      <c r="G32" s="44">
        <f>SUM(577-F32)*558/1000000</f>
        <v>7.5887999999999997E-2</v>
      </c>
      <c r="H32" s="45">
        <v>0</v>
      </c>
      <c r="I32" s="72">
        <f t="shared" si="0"/>
        <v>7.5887999999999997E-2</v>
      </c>
    </row>
    <row r="33" spans="1:12" ht="17.100000000000001" customHeight="1" x14ac:dyDescent="0.25">
      <c r="A33" s="59">
        <v>31</v>
      </c>
      <c r="B33" s="60" t="s">
        <v>0</v>
      </c>
      <c r="C33" s="80" t="s">
        <v>42</v>
      </c>
      <c r="D33" s="56" t="s">
        <v>1</v>
      </c>
      <c r="E33" s="54">
        <v>0.36</v>
      </c>
      <c r="F33" s="84">
        <v>203</v>
      </c>
      <c r="G33" s="44">
        <f>SUM(577-F33)*558/1000000</f>
        <v>0.20869199999999999</v>
      </c>
      <c r="H33" s="45">
        <v>0</v>
      </c>
      <c r="I33" s="44">
        <f t="shared" si="0"/>
        <v>0.20869199999999999</v>
      </c>
    </row>
    <row r="34" spans="1:12" ht="17.100000000000001" customHeight="1" x14ac:dyDescent="0.25">
      <c r="A34" s="61">
        <v>32</v>
      </c>
      <c r="B34" s="60" t="s">
        <v>0</v>
      </c>
      <c r="C34" s="80" t="s">
        <v>24</v>
      </c>
      <c r="D34" s="56" t="s">
        <v>1</v>
      </c>
      <c r="E34" s="54">
        <v>0.36</v>
      </c>
      <c r="F34" s="81">
        <v>116</v>
      </c>
      <c r="G34" s="44">
        <f>SUM(577-F34)*558/1000000</f>
        <v>0.25723800000000002</v>
      </c>
      <c r="H34" s="45">
        <v>0</v>
      </c>
      <c r="I34" s="44">
        <f t="shared" si="0"/>
        <v>0.25723800000000002</v>
      </c>
    </row>
    <row r="35" spans="1:12" ht="17.100000000000001" customHeight="1" x14ac:dyDescent="0.25">
      <c r="A35" s="59">
        <v>33</v>
      </c>
      <c r="B35" s="60" t="s">
        <v>0</v>
      </c>
      <c r="C35" s="80" t="s">
        <v>25</v>
      </c>
      <c r="D35" s="56" t="s">
        <v>44</v>
      </c>
      <c r="E35" s="54">
        <v>0.56000000000000005</v>
      </c>
      <c r="F35" s="83">
        <v>43</v>
      </c>
      <c r="G35" s="44">
        <f>SUM(909-F35)*558/1000000</f>
        <v>0.48322799999999999</v>
      </c>
      <c r="H35" s="45">
        <v>0</v>
      </c>
      <c r="I35" s="44">
        <f t="shared" si="0"/>
        <v>0.48322799999999999</v>
      </c>
    </row>
    <row r="36" spans="1:12" ht="17.100000000000001" customHeight="1" x14ac:dyDescent="0.25">
      <c r="A36" s="61">
        <v>34</v>
      </c>
      <c r="B36" s="60" t="s">
        <v>0</v>
      </c>
      <c r="C36" s="80" t="s">
        <v>31</v>
      </c>
      <c r="D36" s="56" t="s">
        <v>1</v>
      </c>
      <c r="E36" s="54">
        <v>0.36</v>
      </c>
      <c r="F36" s="82">
        <v>20</v>
      </c>
      <c r="G36" s="49">
        <f>SUM(577-F36)*558/1000000</f>
        <v>0.31080600000000003</v>
      </c>
      <c r="H36" s="45">
        <v>0</v>
      </c>
      <c r="I36" s="44">
        <f t="shared" si="0"/>
        <v>0.31080600000000003</v>
      </c>
    </row>
    <row r="37" spans="1:12" ht="17.100000000000001" customHeight="1" x14ac:dyDescent="0.25">
      <c r="A37" s="59">
        <v>35</v>
      </c>
      <c r="B37" s="46" t="s">
        <v>0</v>
      </c>
      <c r="C37" s="60" t="s">
        <v>43</v>
      </c>
      <c r="D37" s="57" t="s">
        <v>44</v>
      </c>
      <c r="E37" s="54">
        <v>0.56000000000000005</v>
      </c>
      <c r="F37" s="78">
        <v>77</v>
      </c>
      <c r="G37" s="44">
        <f>SUM(909-F37)*558/1000000</f>
        <v>0.464256</v>
      </c>
      <c r="H37" s="45">
        <v>0</v>
      </c>
      <c r="I37" s="44">
        <f t="shared" si="0"/>
        <v>0.464256</v>
      </c>
    </row>
    <row r="38" spans="1:12" ht="17.100000000000001" customHeight="1" x14ac:dyDescent="0.25">
      <c r="A38" s="61">
        <v>36</v>
      </c>
      <c r="B38" s="46" t="s">
        <v>0</v>
      </c>
      <c r="C38" s="60" t="s">
        <v>52</v>
      </c>
      <c r="D38" s="57" t="s">
        <v>5</v>
      </c>
      <c r="E38" s="54">
        <v>0.22</v>
      </c>
      <c r="F38" s="78">
        <v>35</v>
      </c>
      <c r="G38" s="44">
        <f>SUM(360-F38)*558/1000000</f>
        <v>0.18135000000000001</v>
      </c>
      <c r="H38" s="45">
        <v>0</v>
      </c>
      <c r="I38" s="44">
        <f t="shared" si="0"/>
        <v>0.18135000000000001</v>
      </c>
    </row>
    <row r="39" spans="1:12" ht="17.100000000000001" customHeight="1" x14ac:dyDescent="0.25">
      <c r="A39" s="59">
        <v>37</v>
      </c>
      <c r="B39" s="46" t="s">
        <v>0</v>
      </c>
      <c r="C39" s="69" t="s">
        <v>53</v>
      </c>
      <c r="D39" s="62" t="s">
        <v>44</v>
      </c>
      <c r="E39" s="54">
        <v>0.22</v>
      </c>
      <c r="F39" s="78">
        <v>20</v>
      </c>
      <c r="G39" s="44">
        <f>SUM(360-F39)*558/1000000</f>
        <v>0.18972</v>
      </c>
      <c r="H39" s="45">
        <v>0</v>
      </c>
      <c r="I39" s="44">
        <f t="shared" si="0"/>
        <v>0.18972</v>
      </c>
    </row>
    <row r="40" spans="1:12" ht="15.75" x14ac:dyDescent="0.25">
      <c r="A40" s="64">
        <v>38</v>
      </c>
      <c r="B40" s="17" t="s">
        <v>0</v>
      </c>
      <c r="C40" s="65" t="s">
        <v>45</v>
      </c>
      <c r="D40" s="62" t="s">
        <v>44</v>
      </c>
      <c r="E40" s="63">
        <v>0.36</v>
      </c>
      <c r="F40" s="78">
        <v>50</v>
      </c>
      <c r="G40" s="44">
        <f>SUM(577-F40)*558/1000000</f>
        <v>0.29406599999999999</v>
      </c>
      <c r="H40" s="45">
        <v>0</v>
      </c>
      <c r="I40" s="44">
        <f t="shared" si="0"/>
        <v>0.29406599999999999</v>
      </c>
    </row>
    <row r="41" spans="1:12" x14ac:dyDescent="0.25">
      <c r="L41" s="50"/>
    </row>
  </sheetData>
  <mergeCells count="1">
    <mergeCell ref="A1:I1"/>
  </mergeCells>
  <pageMargins left="0.31496062992125984" right="0.11811023622047245" top="0.35433070866141736" bottom="0.15748031496062992" header="0.31496062992125984" footer="0.31496062992125984"/>
  <pageSetup paperSize="9" scale="74" fitToHeight="0" orientation="portrait" r:id="rId1"/>
  <ignoredErrors>
    <ignoredError sqref="G30 G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topLeftCell="A9" zoomScale="90" zoomScaleNormal="90" zoomScaleSheetLayoutView="90" workbookViewId="0">
      <selection activeCell="G43" sqref="G43"/>
    </sheetView>
  </sheetViews>
  <sheetFormatPr defaultRowHeight="104.25" customHeight="1" x14ac:dyDescent="0.25"/>
  <cols>
    <col min="1" max="1" width="4.7109375" style="38" customWidth="1"/>
    <col min="2" max="2" width="17.28515625" style="38" customWidth="1"/>
    <col min="3" max="3" width="42.85546875" style="38" bestFit="1" customWidth="1"/>
    <col min="4" max="4" width="7.28515625" style="58" customWidth="1"/>
    <col min="5" max="5" width="9.5703125" style="55" customWidth="1"/>
    <col min="6" max="6" width="7.140625" style="52" customWidth="1"/>
    <col min="7" max="7" width="12.140625" style="47" customWidth="1"/>
    <col min="8" max="8" width="12" style="38" customWidth="1"/>
    <col min="9" max="9" width="15" style="38" customWidth="1"/>
    <col min="10" max="16384" width="9.140625" style="38"/>
  </cols>
  <sheetData>
    <row r="1" spans="1:9" ht="52.5" customHeight="1" thickBot="1" x14ac:dyDescent="0.3">
      <c r="A1" s="106" t="s">
        <v>49</v>
      </c>
      <c r="B1" s="106"/>
      <c r="C1" s="106"/>
      <c r="D1" s="106"/>
      <c r="E1" s="106"/>
      <c r="F1" s="106"/>
      <c r="G1" s="106"/>
      <c r="H1" s="106"/>
      <c r="I1" s="106"/>
    </row>
    <row r="2" spans="1:9" ht="104.25" customHeight="1" thickBot="1" x14ac:dyDescent="0.3">
      <c r="A2" s="39" t="s">
        <v>2</v>
      </c>
      <c r="B2" s="40" t="s">
        <v>3</v>
      </c>
      <c r="C2" s="40" t="s">
        <v>4</v>
      </c>
      <c r="D2" s="41" t="s">
        <v>27</v>
      </c>
      <c r="E2" s="51" t="s">
        <v>28</v>
      </c>
      <c r="F2" s="53" t="s">
        <v>26</v>
      </c>
      <c r="G2" s="41" t="s">
        <v>35</v>
      </c>
      <c r="H2" s="42" t="s">
        <v>29</v>
      </c>
      <c r="I2" s="43" t="s">
        <v>30</v>
      </c>
    </row>
    <row r="3" spans="1:9" ht="16.5" customHeight="1" x14ac:dyDescent="0.25">
      <c r="A3" s="59">
        <v>1</v>
      </c>
      <c r="B3" s="60" t="s">
        <v>0</v>
      </c>
      <c r="C3" s="60" t="s">
        <v>6</v>
      </c>
      <c r="D3" s="56" t="s">
        <v>1</v>
      </c>
      <c r="E3" s="54">
        <v>0.56000000000000005</v>
      </c>
      <c r="F3" s="73">
        <v>270</v>
      </c>
      <c r="G3" s="44">
        <f>SUM(909-F3)*553/1000000</f>
        <v>0.35336699999999999</v>
      </c>
      <c r="H3" s="45">
        <v>3.0000000000000001E-3</v>
      </c>
      <c r="I3" s="44">
        <f>SUM(G3-H3)</f>
        <v>0.35036699999999998</v>
      </c>
    </row>
    <row r="4" spans="1:9" ht="16.5" customHeight="1" x14ac:dyDescent="0.25">
      <c r="A4" s="61">
        <v>2</v>
      </c>
      <c r="B4" s="60" t="s">
        <v>0</v>
      </c>
      <c r="C4" s="60" t="s">
        <v>7</v>
      </c>
      <c r="D4" s="56" t="s">
        <v>1</v>
      </c>
      <c r="E4" s="54">
        <v>0.36</v>
      </c>
      <c r="F4" s="74">
        <v>327</v>
      </c>
      <c r="G4" s="44">
        <f>SUM(557-F4)*553/1000000</f>
        <v>0.12719</v>
      </c>
      <c r="H4" s="45">
        <v>0</v>
      </c>
      <c r="I4" s="44">
        <f t="shared" ref="I4:I40" si="0">SUM(G4-H4)</f>
        <v>0.12719</v>
      </c>
    </row>
    <row r="5" spans="1:9" ht="16.5" customHeight="1" x14ac:dyDescent="0.25">
      <c r="A5" s="59">
        <v>3</v>
      </c>
      <c r="B5" s="60" t="s">
        <v>0</v>
      </c>
      <c r="C5" s="60" t="s">
        <v>8</v>
      </c>
      <c r="D5" s="56" t="s">
        <v>1</v>
      </c>
      <c r="E5" s="54">
        <v>0.56000000000000005</v>
      </c>
      <c r="F5" s="74">
        <v>321</v>
      </c>
      <c r="G5" s="44">
        <f>SUM(909-F5)*553/1000000</f>
        <v>0.32516400000000001</v>
      </c>
      <c r="H5" s="45">
        <v>0</v>
      </c>
      <c r="I5" s="44">
        <f t="shared" si="0"/>
        <v>0.32516400000000001</v>
      </c>
    </row>
    <row r="6" spans="1:9" ht="16.5" customHeight="1" x14ac:dyDescent="0.25">
      <c r="A6" s="61">
        <v>4</v>
      </c>
      <c r="B6" s="60" t="s">
        <v>0</v>
      </c>
      <c r="C6" s="60" t="s">
        <v>9</v>
      </c>
      <c r="D6" s="56" t="s">
        <v>1</v>
      </c>
      <c r="E6" s="54">
        <v>0.22</v>
      </c>
      <c r="F6" s="74">
        <v>162</v>
      </c>
      <c r="G6" s="70">
        <f>SUM(360-F6)*553/1000000</f>
        <v>0.10949399999999999</v>
      </c>
      <c r="H6" s="45">
        <v>0</v>
      </c>
      <c r="I6" s="44">
        <f t="shared" si="0"/>
        <v>0.10949399999999999</v>
      </c>
    </row>
    <row r="7" spans="1:9" ht="16.5" customHeight="1" x14ac:dyDescent="0.25">
      <c r="A7" s="59">
        <v>5</v>
      </c>
      <c r="B7" s="60" t="s">
        <v>0</v>
      </c>
      <c r="C7" s="60" t="s">
        <v>10</v>
      </c>
      <c r="D7" s="56" t="s">
        <v>1</v>
      </c>
      <c r="E7" s="54">
        <v>0.56000000000000005</v>
      </c>
      <c r="F7" s="74">
        <v>409</v>
      </c>
      <c r="G7" s="44">
        <f>SUM(909-F7)*553/1000000</f>
        <v>0.27650000000000002</v>
      </c>
      <c r="H7" s="45">
        <v>0</v>
      </c>
      <c r="I7" s="72">
        <f t="shared" si="0"/>
        <v>0.27650000000000002</v>
      </c>
    </row>
    <row r="8" spans="1:9" ht="16.5" customHeight="1" x14ac:dyDescent="0.25">
      <c r="A8" s="61">
        <v>6</v>
      </c>
      <c r="B8" s="60" t="s">
        <v>0</v>
      </c>
      <c r="C8" s="60" t="s">
        <v>11</v>
      </c>
      <c r="D8" s="56" t="s">
        <v>1</v>
      </c>
      <c r="E8" s="54">
        <v>0.56000000000000005</v>
      </c>
      <c r="F8" s="74">
        <v>196</v>
      </c>
      <c r="G8" s="44">
        <f>SUM(909-F8)*553/1000000</f>
        <v>0.394289</v>
      </c>
      <c r="H8" s="45">
        <v>0</v>
      </c>
      <c r="I8" s="44">
        <f t="shared" si="0"/>
        <v>0.394289</v>
      </c>
    </row>
    <row r="9" spans="1:9" ht="16.5" customHeight="1" x14ac:dyDescent="0.25">
      <c r="A9" s="59">
        <v>7</v>
      </c>
      <c r="B9" s="60" t="s">
        <v>0</v>
      </c>
      <c r="C9" s="60" t="s">
        <v>12</v>
      </c>
      <c r="D9" s="56" t="s">
        <v>1</v>
      </c>
      <c r="E9" s="54">
        <v>0.22</v>
      </c>
      <c r="F9" s="74">
        <v>179</v>
      </c>
      <c r="G9" s="44">
        <f>SUM(360-F9)*553/1000000</f>
        <v>0.100093</v>
      </c>
      <c r="H9" s="45">
        <v>0</v>
      </c>
      <c r="I9" s="44">
        <f t="shared" si="0"/>
        <v>0.100093</v>
      </c>
    </row>
    <row r="10" spans="1:9" ht="16.5" customHeight="1" x14ac:dyDescent="0.25">
      <c r="A10" s="61">
        <v>8</v>
      </c>
      <c r="B10" s="60" t="s">
        <v>0</v>
      </c>
      <c r="C10" s="60" t="s">
        <v>13</v>
      </c>
      <c r="D10" s="56" t="s">
        <v>5</v>
      </c>
      <c r="E10" s="54">
        <v>0.36</v>
      </c>
      <c r="F10" s="74">
        <v>245</v>
      </c>
      <c r="G10" s="44">
        <f>SUM(557-F10)*553/1000000</f>
        <v>0.17253599999999999</v>
      </c>
      <c r="H10" s="45">
        <v>1.2E-2</v>
      </c>
      <c r="I10" s="72">
        <f t="shared" si="0"/>
        <v>0.16053599999999998</v>
      </c>
    </row>
    <row r="11" spans="1:9" ht="16.5" customHeight="1" x14ac:dyDescent="0.25">
      <c r="A11" s="59">
        <v>9</v>
      </c>
      <c r="B11" s="60" t="s">
        <v>0</v>
      </c>
      <c r="C11" s="60" t="s">
        <v>54</v>
      </c>
      <c r="D11" s="56" t="s">
        <v>44</v>
      </c>
      <c r="E11" s="54">
        <v>0.56000000000000005</v>
      </c>
      <c r="F11" s="74">
        <v>58</v>
      </c>
      <c r="G11" s="44">
        <f>SUM(909-F11)*553/1000000</f>
        <v>0.47060299999999999</v>
      </c>
      <c r="H11" s="45">
        <v>0</v>
      </c>
      <c r="I11" s="44">
        <f t="shared" si="0"/>
        <v>0.47060299999999999</v>
      </c>
    </row>
    <row r="12" spans="1:9" ht="16.5" customHeight="1" x14ac:dyDescent="0.25">
      <c r="A12" s="61">
        <v>10</v>
      </c>
      <c r="B12" s="60" t="s">
        <v>0</v>
      </c>
      <c r="C12" s="60" t="s">
        <v>14</v>
      </c>
      <c r="D12" s="56" t="s">
        <v>1</v>
      </c>
      <c r="E12" s="54">
        <v>0.56000000000000005</v>
      </c>
      <c r="F12" s="74">
        <v>416</v>
      </c>
      <c r="G12" s="44">
        <f>SUM(909-F12)*553/1000000</f>
        <v>0.27262900000000001</v>
      </c>
      <c r="H12" s="45">
        <v>0</v>
      </c>
      <c r="I12" s="72">
        <f t="shared" si="0"/>
        <v>0.27262900000000001</v>
      </c>
    </row>
    <row r="13" spans="1:9" ht="16.5" customHeight="1" x14ac:dyDescent="0.25">
      <c r="A13" s="59">
        <v>11</v>
      </c>
      <c r="B13" s="60" t="s">
        <v>0</v>
      </c>
      <c r="C13" s="60" t="s">
        <v>15</v>
      </c>
      <c r="D13" s="56" t="s">
        <v>1</v>
      </c>
      <c r="E13" s="54">
        <v>0.36</v>
      </c>
      <c r="F13" s="74">
        <v>243</v>
      </c>
      <c r="G13" s="44">
        <f>SUM(557-F13)*553/1000000</f>
        <v>0.17364199999999999</v>
      </c>
      <c r="H13" s="45">
        <v>3.0000000000000001E-3</v>
      </c>
      <c r="I13" s="44">
        <f t="shared" si="0"/>
        <v>0.17064199999999999</v>
      </c>
    </row>
    <row r="14" spans="1:9" ht="16.5" customHeight="1" x14ac:dyDescent="0.25">
      <c r="A14" s="61">
        <v>12</v>
      </c>
      <c r="B14" s="60" t="s">
        <v>0</v>
      </c>
      <c r="C14" s="60" t="s">
        <v>16</v>
      </c>
      <c r="D14" s="56" t="s">
        <v>1</v>
      </c>
      <c r="E14" s="54">
        <v>0.36</v>
      </c>
      <c r="F14" s="74">
        <v>289</v>
      </c>
      <c r="G14" s="44">
        <f>SUM(557-F14)*553/1000000</f>
        <v>0.148204</v>
      </c>
      <c r="H14" s="45">
        <v>3.0000000000000001E-3</v>
      </c>
      <c r="I14" s="44">
        <f t="shared" si="0"/>
        <v>0.145204</v>
      </c>
    </row>
    <row r="15" spans="1:9" ht="16.5" customHeight="1" x14ac:dyDescent="0.25">
      <c r="A15" s="59">
        <v>13</v>
      </c>
      <c r="B15" s="60" t="s">
        <v>0</v>
      </c>
      <c r="C15" s="60" t="s">
        <v>37</v>
      </c>
      <c r="D15" s="56" t="s">
        <v>5</v>
      </c>
      <c r="E15" s="54">
        <v>0.22</v>
      </c>
      <c r="F15" s="74">
        <v>109</v>
      </c>
      <c r="G15" s="44">
        <f>SUM(360-F15)*553/1000000</f>
        <v>0.13880300000000001</v>
      </c>
      <c r="H15" s="45">
        <v>0</v>
      </c>
      <c r="I15" s="44">
        <f t="shared" si="0"/>
        <v>0.13880300000000001</v>
      </c>
    </row>
    <row r="16" spans="1:9" ht="16.5" customHeight="1" x14ac:dyDescent="0.25">
      <c r="A16" s="61">
        <v>14</v>
      </c>
      <c r="B16" s="60" t="s">
        <v>0</v>
      </c>
      <c r="C16" s="60" t="s">
        <v>50</v>
      </c>
      <c r="D16" s="56" t="s">
        <v>44</v>
      </c>
      <c r="E16" s="54">
        <v>0.56000000000000005</v>
      </c>
      <c r="F16" s="75">
        <v>100</v>
      </c>
      <c r="G16" s="44">
        <f>SUM(909-F16)*553/1000000</f>
        <v>0.44737700000000002</v>
      </c>
      <c r="H16" s="45">
        <v>0</v>
      </c>
      <c r="I16" s="44">
        <f t="shared" si="0"/>
        <v>0.44737700000000002</v>
      </c>
    </row>
    <row r="17" spans="1:9" ht="16.5" customHeight="1" x14ac:dyDescent="0.25">
      <c r="A17" s="59">
        <v>15</v>
      </c>
      <c r="B17" s="60" t="s">
        <v>0</v>
      </c>
      <c r="C17" s="60" t="s">
        <v>34</v>
      </c>
      <c r="D17" s="56" t="s">
        <v>1</v>
      </c>
      <c r="E17" s="54">
        <v>0.22</v>
      </c>
      <c r="F17" s="74">
        <v>1</v>
      </c>
      <c r="G17" s="44">
        <f>SUM(360-F17)*553/1000000</f>
        <v>0.19852700000000001</v>
      </c>
      <c r="H17" s="45">
        <v>0</v>
      </c>
      <c r="I17" s="44">
        <f t="shared" si="0"/>
        <v>0.19852700000000001</v>
      </c>
    </row>
    <row r="18" spans="1:9" ht="16.5" customHeight="1" x14ac:dyDescent="0.25">
      <c r="A18" s="61">
        <v>16</v>
      </c>
      <c r="B18" s="60" t="s">
        <v>0</v>
      </c>
      <c r="C18" s="60" t="s">
        <v>32</v>
      </c>
      <c r="D18" s="56" t="s">
        <v>1</v>
      </c>
      <c r="E18" s="54">
        <v>0.36</v>
      </c>
      <c r="F18" s="74">
        <v>215</v>
      </c>
      <c r="G18" s="44">
        <f>SUM(557-F18)*553/1000000</f>
        <v>0.18912599999999999</v>
      </c>
      <c r="H18" s="45">
        <v>0</v>
      </c>
      <c r="I18" s="44">
        <f t="shared" si="0"/>
        <v>0.18912599999999999</v>
      </c>
    </row>
    <row r="19" spans="1:9" ht="16.5" customHeight="1" x14ac:dyDescent="0.25">
      <c r="A19" s="59">
        <v>17</v>
      </c>
      <c r="B19" s="60" t="s">
        <v>0</v>
      </c>
      <c r="C19" s="60" t="s">
        <v>17</v>
      </c>
      <c r="D19" s="56" t="s">
        <v>1</v>
      </c>
      <c r="E19" s="54">
        <v>0.36</v>
      </c>
      <c r="F19" s="74">
        <v>74</v>
      </c>
      <c r="G19" s="44">
        <f>SUM(557-F19)*553/1000000</f>
        <v>0.26709899999999998</v>
      </c>
      <c r="H19" s="45">
        <v>0</v>
      </c>
      <c r="I19" s="44">
        <f t="shared" si="0"/>
        <v>0.26709899999999998</v>
      </c>
    </row>
    <row r="20" spans="1:9" ht="16.5" customHeight="1" x14ac:dyDescent="0.25">
      <c r="A20" s="61">
        <v>18</v>
      </c>
      <c r="B20" s="60" t="s">
        <v>0</v>
      </c>
      <c r="C20" s="60" t="s">
        <v>55</v>
      </c>
      <c r="D20" s="56" t="s">
        <v>44</v>
      </c>
      <c r="E20" s="54">
        <v>0.22</v>
      </c>
      <c r="F20" s="74">
        <v>25</v>
      </c>
      <c r="G20" s="44">
        <f>SUM(360-F20)*553/1000000</f>
        <v>0.185255</v>
      </c>
      <c r="H20" s="45">
        <v>0</v>
      </c>
      <c r="I20" s="44">
        <f t="shared" si="0"/>
        <v>0.185255</v>
      </c>
    </row>
    <row r="21" spans="1:9" ht="16.5" customHeight="1" x14ac:dyDescent="0.25">
      <c r="A21" s="59">
        <v>19</v>
      </c>
      <c r="B21" s="60" t="s">
        <v>0</v>
      </c>
      <c r="C21" s="60" t="s">
        <v>18</v>
      </c>
      <c r="D21" s="56" t="s">
        <v>5</v>
      </c>
      <c r="E21" s="54">
        <v>0.36</v>
      </c>
      <c r="F21" s="74">
        <v>227</v>
      </c>
      <c r="G21" s="44">
        <f>SUM(557-F21)*553/1000000</f>
        <v>0.18249000000000001</v>
      </c>
      <c r="H21" s="45">
        <v>0</v>
      </c>
      <c r="I21" s="44">
        <f t="shared" si="0"/>
        <v>0.18249000000000001</v>
      </c>
    </row>
    <row r="22" spans="1:9" ht="16.5" customHeight="1" x14ac:dyDescent="0.25">
      <c r="A22" s="61">
        <v>20</v>
      </c>
      <c r="B22" s="60" t="s">
        <v>0</v>
      </c>
      <c r="C22" s="60" t="s">
        <v>19</v>
      </c>
      <c r="D22" s="56" t="s">
        <v>1</v>
      </c>
      <c r="E22" s="54">
        <v>0.36</v>
      </c>
      <c r="F22" s="74">
        <v>289</v>
      </c>
      <c r="G22" s="44">
        <f>SUM(557-F22)*553/1000000</f>
        <v>0.148204</v>
      </c>
      <c r="H22" s="45">
        <v>1.9E-2</v>
      </c>
      <c r="I22" s="72">
        <f t="shared" si="0"/>
        <v>0.12920400000000001</v>
      </c>
    </row>
    <row r="23" spans="1:9" ht="16.5" customHeight="1" x14ac:dyDescent="0.25">
      <c r="A23" s="59">
        <v>21</v>
      </c>
      <c r="B23" s="60" t="s">
        <v>0</v>
      </c>
      <c r="C23" s="60" t="s">
        <v>20</v>
      </c>
      <c r="D23" s="56" t="s">
        <v>1</v>
      </c>
      <c r="E23" s="54">
        <v>0.36</v>
      </c>
      <c r="F23" s="74">
        <v>234</v>
      </c>
      <c r="G23" s="44">
        <f>SUM(557-F23)*553/1000000</f>
        <v>0.178619</v>
      </c>
      <c r="H23" s="45">
        <v>0</v>
      </c>
      <c r="I23" s="44">
        <f t="shared" si="0"/>
        <v>0.178619</v>
      </c>
    </row>
    <row r="24" spans="1:9" ht="16.5" customHeight="1" x14ac:dyDescent="0.25">
      <c r="A24" s="61">
        <v>22</v>
      </c>
      <c r="B24" s="60" t="s">
        <v>0</v>
      </c>
      <c r="C24" s="60" t="s">
        <v>21</v>
      </c>
      <c r="D24" s="56" t="s">
        <v>1</v>
      </c>
      <c r="E24" s="54">
        <v>0.36</v>
      </c>
      <c r="F24" s="74">
        <v>130</v>
      </c>
      <c r="G24" s="44">
        <f>SUM(557-F24)*553/1000000</f>
        <v>0.23613100000000001</v>
      </c>
      <c r="H24" s="45">
        <v>0</v>
      </c>
      <c r="I24" s="44">
        <f t="shared" si="0"/>
        <v>0.23613100000000001</v>
      </c>
    </row>
    <row r="25" spans="1:9" ht="16.5" customHeight="1" x14ac:dyDescent="0.25">
      <c r="A25" s="59">
        <v>23</v>
      </c>
      <c r="B25" s="60" t="s">
        <v>0</v>
      </c>
      <c r="C25" s="60" t="s">
        <v>38</v>
      </c>
      <c r="D25" s="56" t="s">
        <v>1</v>
      </c>
      <c r="E25" s="54">
        <v>0.22</v>
      </c>
      <c r="F25" s="74">
        <v>29</v>
      </c>
      <c r="G25" s="44">
        <f>SUM(360-F25)*553/1000000</f>
        <v>0.18304300000000001</v>
      </c>
      <c r="H25" s="45">
        <v>0</v>
      </c>
      <c r="I25" s="44">
        <f t="shared" si="0"/>
        <v>0.18304300000000001</v>
      </c>
    </row>
    <row r="26" spans="1:9" ht="16.5" customHeight="1" x14ac:dyDescent="0.25">
      <c r="A26" s="61">
        <v>24</v>
      </c>
      <c r="B26" s="60" t="s">
        <v>0</v>
      </c>
      <c r="C26" s="60" t="s">
        <v>22</v>
      </c>
      <c r="D26" s="56" t="s">
        <v>1</v>
      </c>
      <c r="E26" s="54">
        <v>0.36</v>
      </c>
      <c r="F26" s="74">
        <v>185</v>
      </c>
      <c r="G26" s="44">
        <f>SUM(557-F26)*553/1000000</f>
        <v>0.20571600000000001</v>
      </c>
      <c r="H26" s="45">
        <v>0</v>
      </c>
      <c r="I26" s="44">
        <f t="shared" si="0"/>
        <v>0.20571600000000001</v>
      </c>
    </row>
    <row r="27" spans="1:9" ht="16.5" customHeight="1" x14ac:dyDescent="0.25">
      <c r="A27" s="59">
        <v>25</v>
      </c>
      <c r="B27" s="60" t="s">
        <v>0</v>
      </c>
      <c r="C27" s="60" t="s">
        <v>39</v>
      </c>
      <c r="D27" s="56" t="s">
        <v>1</v>
      </c>
      <c r="E27" s="54">
        <v>0.22</v>
      </c>
      <c r="F27" s="74">
        <v>71</v>
      </c>
      <c r="G27" s="44">
        <f>SUM(360-F27)*553/1000000</f>
        <v>0.15981699999999999</v>
      </c>
      <c r="H27" s="45">
        <v>0</v>
      </c>
      <c r="I27" s="44">
        <f t="shared" si="0"/>
        <v>0.15981699999999999</v>
      </c>
    </row>
    <row r="28" spans="1:9" ht="16.5" customHeight="1" x14ac:dyDescent="0.25">
      <c r="A28" s="61">
        <v>26</v>
      </c>
      <c r="B28" s="60" t="s">
        <v>0</v>
      </c>
      <c r="C28" s="60" t="s">
        <v>23</v>
      </c>
      <c r="D28" s="56" t="s">
        <v>1</v>
      </c>
      <c r="E28" s="54">
        <v>0.36</v>
      </c>
      <c r="F28" s="74">
        <v>130</v>
      </c>
      <c r="G28" s="44">
        <f t="shared" ref="G28:G34" si="1">SUM(557-F28)*553/1000000</f>
        <v>0.23613100000000001</v>
      </c>
      <c r="H28" s="45">
        <v>2.8000000000000001E-2</v>
      </c>
      <c r="I28" s="44">
        <f t="shared" si="0"/>
        <v>0.20813100000000001</v>
      </c>
    </row>
    <row r="29" spans="1:9" ht="16.5" customHeight="1" x14ac:dyDescent="0.25">
      <c r="A29" s="59">
        <v>27</v>
      </c>
      <c r="B29" s="60" t="s">
        <v>0</v>
      </c>
      <c r="C29" s="60" t="s">
        <v>33</v>
      </c>
      <c r="D29" s="56" t="s">
        <v>1</v>
      </c>
      <c r="E29" s="54">
        <v>0.36</v>
      </c>
      <c r="F29" s="74">
        <v>317</v>
      </c>
      <c r="G29" s="44">
        <f t="shared" si="1"/>
        <v>0.13272</v>
      </c>
      <c r="H29" s="45">
        <v>3.0000000000000001E-3</v>
      </c>
      <c r="I29" s="44">
        <f t="shared" si="0"/>
        <v>0.12972</v>
      </c>
    </row>
    <row r="30" spans="1:9" ht="16.5" customHeight="1" x14ac:dyDescent="0.25">
      <c r="A30" s="61">
        <v>28</v>
      </c>
      <c r="B30" s="48" t="s">
        <v>0</v>
      </c>
      <c r="C30" s="68" t="s">
        <v>51</v>
      </c>
      <c r="D30" s="56" t="s">
        <v>1</v>
      </c>
      <c r="E30" s="54">
        <v>0.56000000000000005</v>
      </c>
      <c r="F30" s="74">
        <v>425</v>
      </c>
      <c r="G30" s="44">
        <f>SUM(909-F30)*553/1000000</f>
        <v>0.267652</v>
      </c>
      <c r="H30" s="45">
        <v>0</v>
      </c>
      <c r="I30" s="72">
        <f t="shared" si="0"/>
        <v>0.267652</v>
      </c>
    </row>
    <row r="31" spans="1:9" ht="16.5" customHeight="1" x14ac:dyDescent="0.25">
      <c r="A31" s="59">
        <v>29</v>
      </c>
      <c r="B31" s="60" t="s">
        <v>0</v>
      </c>
      <c r="C31" s="60" t="s">
        <v>40</v>
      </c>
      <c r="D31" s="56" t="s">
        <v>1</v>
      </c>
      <c r="E31" s="54">
        <v>0.36</v>
      </c>
      <c r="F31" s="76">
        <v>179</v>
      </c>
      <c r="G31" s="44">
        <f t="shared" si="1"/>
        <v>0.209034</v>
      </c>
      <c r="H31" s="45">
        <v>0</v>
      </c>
      <c r="I31" s="44">
        <f t="shared" si="0"/>
        <v>0.209034</v>
      </c>
    </row>
    <row r="32" spans="1:9" ht="16.5" customHeight="1" x14ac:dyDescent="0.25">
      <c r="A32" s="61">
        <v>30</v>
      </c>
      <c r="B32" s="60" t="s">
        <v>0</v>
      </c>
      <c r="C32" s="60" t="s">
        <v>41</v>
      </c>
      <c r="D32" s="56" t="s">
        <v>1</v>
      </c>
      <c r="E32" s="54">
        <v>0.36</v>
      </c>
      <c r="F32" s="74">
        <v>418</v>
      </c>
      <c r="G32" s="44">
        <f t="shared" si="1"/>
        <v>7.6867000000000005E-2</v>
      </c>
      <c r="H32" s="45">
        <v>3.0000000000000001E-3</v>
      </c>
      <c r="I32" s="71">
        <f t="shared" si="0"/>
        <v>7.3867000000000002E-2</v>
      </c>
    </row>
    <row r="33" spans="1:12" ht="16.5" customHeight="1" x14ac:dyDescent="0.25">
      <c r="A33" s="59">
        <v>31</v>
      </c>
      <c r="B33" s="60" t="s">
        <v>0</v>
      </c>
      <c r="C33" s="60" t="s">
        <v>42</v>
      </c>
      <c r="D33" s="56" t="s">
        <v>1</v>
      </c>
      <c r="E33" s="54">
        <v>0.36</v>
      </c>
      <c r="F33" s="76">
        <v>227</v>
      </c>
      <c r="G33" s="44">
        <f t="shared" si="1"/>
        <v>0.18249000000000001</v>
      </c>
      <c r="H33" s="45">
        <v>0</v>
      </c>
      <c r="I33" s="44">
        <f t="shared" si="0"/>
        <v>0.18249000000000001</v>
      </c>
    </row>
    <row r="34" spans="1:12" ht="16.5" customHeight="1" x14ac:dyDescent="0.25">
      <c r="A34" s="61">
        <v>32</v>
      </c>
      <c r="B34" s="60" t="s">
        <v>0</v>
      </c>
      <c r="C34" s="60" t="s">
        <v>24</v>
      </c>
      <c r="D34" s="56" t="s">
        <v>1</v>
      </c>
      <c r="E34" s="54">
        <v>0.36</v>
      </c>
      <c r="F34" s="75">
        <v>100</v>
      </c>
      <c r="G34" s="44">
        <f t="shared" si="1"/>
        <v>0.25272099999999997</v>
      </c>
      <c r="H34" s="45">
        <v>0</v>
      </c>
      <c r="I34" s="44">
        <f t="shared" si="0"/>
        <v>0.25272099999999997</v>
      </c>
    </row>
    <row r="35" spans="1:12" ht="16.5" customHeight="1" x14ac:dyDescent="0.25">
      <c r="A35" s="59">
        <v>33</v>
      </c>
      <c r="B35" s="60" t="s">
        <v>0</v>
      </c>
      <c r="C35" s="60" t="s">
        <v>25</v>
      </c>
      <c r="D35" s="56" t="s">
        <v>44</v>
      </c>
      <c r="E35" s="54">
        <v>0.56000000000000005</v>
      </c>
      <c r="F35" s="77">
        <v>65</v>
      </c>
      <c r="G35" s="44">
        <f>SUM(909-F35)*553/1000000</f>
        <v>0.46673199999999998</v>
      </c>
      <c r="H35" s="45">
        <v>0</v>
      </c>
      <c r="I35" s="44">
        <f t="shared" si="0"/>
        <v>0.46673199999999998</v>
      </c>
    </row>
    <row r="36" spans="1:12" ht="16.5" customHeight="1" x14ac:dyDescent="0.25">
      <c r="A36" s="61">
        <v>34</v>
      </c>
      <c r="B36" s="60" t="s">
        <v>0</v>
      </c>
      <c r="C36" s="60" t="s">
        <v>31</v>
      </c>
      <c r="D36" s="56" t="s">
        <v>1</v>
      </c>
      <c r="E36" s="54">
        <v>0.36</v>
      </c>
      <c r="F36" s="78">
        <v>17</v>
      </c>
      <c r="G36" s="49">
        <f>SUM(557-F36)*553/1000000</f>
        <v>0.29862</v>
      </c>
      <c r="H36" s="45">
        <v>0</v>
      </c>
      <c r="I36" s="44">
        <f t="shared" si="0"/>
        <v>0.29862</v>
      </c>
    </row>
    <row r="37" spans="1:12" ht="16.5" customHeight="1" x14ac:dyDescent="0.25">
      <c r="A37" s="59">
        <v>35</v>
      </c>
      <c r="B37" s="46" t="s">
        <v>0</v>
      </c>
      <c r="C37" s="60" t="s">
        <v>43</v>
      </c>
      <c r="D37" s="57" t="s">
        <v>44</v>
      </c>
      <c r="E37" s="54">
        <v>0.56000000000000005</v>
      </c>
      <c r="F37" s="78">
        <v>77</v>
      </c>
      <c r="G37" s="44">
        <f>SUM(909-F37)*553/1000000</f>
        <v>0.460096</v>
      </c>
      <c r="H37" s="45">
        <v>0</v>
      </c>
      <c r="I37" s="44">
        <f t="shared" si="0"/>
        <v>0.460096</v>
      </c>
    </row>
    <row r="38" spans="1:12" ht="16.5" customHeight="1" x14ac:dyDescent="0.25">
      <c r="A38" s="61">
        <v>36</v>
      </c>
      <c r="B38" s="46" t="s">
        <v>0</v>
      </c>
      <c r="C38" s="60" t="s">
        <v>52</v>
      </c>
      <c r="D38" s="57" t="s">
        <v>5</v>
      </c>
      <c r="E38" s="54">
        <v>0.22</v>
      </c>
      <c r="F38" s="78">
        <v>35</v>
      </c>
      <c r="G38" s="44">
        <f>SUM(360-F38)*553/1000000</f>
        <v>0.179725</v>
      </c>
      <c r="H38" s="45">
        <v>0</v>
      </c>
      <c r="I38" s="44">
        <f t="shared" si="0"/>
        <v>0.179725</v>
      </c>
    </row>
    <row r="39" spans="1:12" ht="16.5" customHeight="1" x14ac:dyDescent="0.25">
      <c r="A39" s="59">
        <v>37</v>
      </c>
      <c r="B39" s="46" t="s">
        <v>0</v>
      </c>
      <c r="C39" s="69" t="s">
        <v>53</v>
      </c>
      <c r="D39" s="62" t="s">
        <v>44</v>
      </c>
      <c r="E39" s="54">
        <v>0.22</v>
      </c>
      <c r="F39" s="78">
        <v>20</v>
      </c>
      <c r="G39" s="44">
        <f>SUM(360-F39)*553/1000000</f>
        <v>0.18801999999999999</v>
      </c>
      <c r="H39" s="45">
        <v>0</v>
      </c>
      <c r="I39" s="44">
        <f t="shared" si="0"/>
        <v>0.18801999999999999</v>
      </c>
    </row>
    <row r="40" spans="1:12" ht="16.5" customHeight="1" x14ac:dyDescent="0.25">
      <c r="A40" s="64">
        <v>38</v>
      </c>
      <c r="B40" s="17" t="s">
        <v>0</v>
      </c>
      <c r="C40" s="65" t="s">
        <v>45</v>
      </c>
      <c r="D40" s="62" t="s">
        <v>44</v>
      </c>
      <c r="E40" s="63">
        <v>0.36</v>
      </c>
      <c r="F40" s="78">
        <v>50</v>
      </c>
      <c r="G40" s="44">
        <f>SUM(557-F40)*553/1000000</f>
        <v>0.28037099999999998</v>
      </c>
      <c r="H40" s="45">
        <v>0</v>
      </c>
      <c r="I40" s="44">
        <f t="shared" si="0"/>
        <v>0.28037099999999998</v>
      </c>
    </row>
    <row r="41" spans="1:12" ht="30.75" customHeight="1" x14ac:dyDescent="0.25">
      <c r="L41" s="50"/>
    </row>
  </sheetData>
  <mergeCells count="1">
    <mergeCell ref="A1:I1"/>
  </mergeCells>
  <pageMargins left="0.31496062992125984" right="0.11811023622047245" top="0.35433070866141736" bottom="0.15748031496062992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90" zoomScaleNormal="80" zoomScaleSheetLayoutView="90" workbookViewId="0">
      <pane ySplit="2" topLeftCell="A3" activePane="bottomLeft" state="frozen"/>
      <selection pane="bottomLeft" activeCell="N37" sqref="N37"/>
    </sheetView>
  </sheetViews>
  <sheetFormatPr defaultRowHeight="15" x14ac:dyDescent="0.25"/>
  <cols>
    <col min="1" max="1" width="4.7109375" style="38" customWidth="1"/>
    <col min="2" max="2" width="17.28515625" style="38" customWidth="1"/>
    <col min="3" max="3" width="42.85546875" style="38" bestFit="1" customWidth="1"/>
    <col min="4" max="4" width="7.28515625" style="58" customWidth="1"/>
    <col min="5" max="5" width="9.5703125" style="55" customWidth="1"/>
    <col min="6" max="6" width="7.140625" style="52" customWidth="1"/>
    <col min="7" max="7" width="12.140625" style="47" customWidth="1"/>
    <col min="8" max="9" width="12" style="38" customWidth="1"/>
    <col min="10" max="16384" width="9.140625" style="38"/>
  </cols>
  <sheetData>
    <row r="1" spans="1:9" ht="60.75" customHeight="1" thickBot="1" x14ac:dyDescent="0.3">
      <c r="A1" s="106" t="s">
        <v>49</v>
      </c>
      <c r="B1" s="106"/>
      <c r="C1" s="106"/>
      <c r="D1" s="106"/>
      <c r="E1" s="106"/>
      <c r="F1" s="106"/>
      <c r="G1" s="106"/>
      <c r="H1" s="106"/>
      <c r="I1" s="106"/>
    </row>
    <row r="2" spans="1:9" ht="148.5" customHeight="1" thickBot="1" x14ac:dyDescent="0.3">
      <c r="A2" s="39" t="s">
        <v>2</v>
      </c>
      <c r="B2" s="40" t="s">
        <v>3</v>
      </c>
      <c r="C2" s="40" t="s">
        <v>4</v>
      </c>
      <c r="D2" s="41" t="s">
        <v>27</v>
      </c>
      <c r="E2" s="51" t="s">
        <v>28</v>
      </c>
      <c r="F2" s="53" t="s">
        <v>26</v>
      </c>
      <c r="G2" s="41" t="s">
        <v>35</v>
      </c>
      <c r="H2" s="42" t="s">
        <v>29</v>
      </c>
      <c r="I2" s="43" t="s">
        <v>30</v>
      </c>
    </row>
    <row r="3" spans="1:9" ht="15.75" x14ac:dyDescent="0.25">
      <c r="A3" s="87">
        <v>1</v>
      </c>
      <c r="B3" s="88" t="s">
        <v>0</v>
      </c>
      <c r="C3" s="60" t="s">
        <v>6</v>
      </c>
      <c r="D3" s="89" t="s">
        <v>1</v>
      </c>
      <c r="E3" s="90">
        <v>0.56000000000000005</v>
      </c>
      <c r="F3" s="91">
        <v>349</v>
      </c>
      <c r="G3" s="70">
        <f>SUM(909-F3)*553/1000000</f>
        <v>0.30968000000000001</v>
      </c>
      <c r="H3" s="92">
        <v>3.0000000000000001E-3</v>
      </c>
      <c r="I3" s="70">
        <f>SUM(G3-H3)</f>
        <v>0.30668000000000001</v>
      </c>
    </row>
    <row r="4" spans="1:9" ht="15.75" x14ac:dyDescent="0.25">
      <c r="A4" s="93">
        <v>2</v>
      </c>
      <c r="B4" s="88" t="s">
        <v>0</v>
      </c>
      <c r="C4" s="60" t="s">
        <v>7</v>
      </c>
      <c r="D4" s="89" t="s">
        <v>1</v>
      </c>
      <c r="E4" s="90">
        <v>0.36</v>
      </c>
      <c r="F4" s="94">
        <v>420</v>
      </c>
      <c r="G4" s="70">
        <f>SUM(557-F4)*553/1000000</f>
        <v>7.5760999999999995E-2</v>
      </c>
      <c r="H4" s="92">
        <v>0</v>
      </c>
      <c r="I4" s="70">
        <f t="shared" ref="I4:I40" si="0">SUM(G4-H4)</f>
        <v>7.5760999999999995E-2</v>
      </c>
    </row>
    <row r="5" spans="1:9" ht="15.75" x14ac:dyDescent="0.25">
      <c r="A5" s="87">
        <v>3</v>
      </c>
      <c r="B5" s="88" t="s">
        <v>0</v>
      </c>
      <c r="C5" s="60" t="s">
        <v>8</v>
      </c>
      <c r="D5" s="89" t="s">
        <v>1</v>
      </c>
      <c r="E5" s="90">
        <v>0.56000000000000005</v>
      </c>
      <c r="F5" s="94">
        <v>302</v>
      </c>
      <c r="G5" s="70">
        <f>SUM(909-F5)*553/1000000</f>
        <v>0.335671</v>
      </c>
      <c r="H5" s="92">
        <v>1.2E-2</v>
      </c>
      <c r="I5" s="70">
        <f t="shared" si="0"/>
        <v>0.32367099999999999</v>
      </c>
    </row>
    <row r="6" spans="1:9" ht="15.75" x14ac:dyDescent="0.25">
      <c r="A6" s="93">
        <v>4</v>
      </c>
      <c r="B6" s="88" t="s">
        <v>0</v>
      </c>
      <c r="C6" s="60" t="s">
        <v>9</v>
      </c>
      <c r="D6" s="89" t="s">
        <v>1</v>
      </c>
      <c r="E6" s="90">
        <v>0.22</v>
      </c>
      <c r="F6" s="94">
        <v>131</v>
      </c>
      <c r="G6" s="70">
        <f>SUM(360-F6)*553/1000000</f>
        <v>0.126637</v>
      </c>
      <c r="H6" s="92">
        <v>0</v>
      </c>
      <c r="I6" s="70">
        <f t="shared" si="0"/>
        <v>0.126637</v>
      </c>
    </row>
    <row r="7" spans="1:9" ht="15.75" x14ac:dyDescent="0.25">
      <c r="A7" s="87">
        <v>5</v>
      </c>
      <c r="B7" s="88" t="s">
        <v>0</v>
      </c>
      <c r="C7" s="60" t="s">
        <v>10</v>
      </c>
      <c r="D7" s="89" t="s">
        <v>1</v>
      </c>
      <c r="E7" s="90">
        <v>0.56000000000000005</v>
      </c>
      <c r="F7" s="94">
        <v>610</v>
      </c>
      <c r="G7" s="70">
        <f>SUM(909-F7)*553/1000000</f>
        <v>0.16534699999999999</v>
      </c>
      <c r="H7" s="92">
        <v>0</v>
      </c>
      <c r="I7" s="95">
        <f t="shared" si="0"/>
        <v>0.16534699999999999</v>
      </c>
    </row>
    <row r="8" spans="1:9" ht="15.75" x14ac:dyDescent="0.25">
      <c r="A8" s="93">
        <v>6</v>
      </c>
      <c r="B8" s="88" t="s">
        <v>0</v>
      </c>
      <c r="C8" s="60" t="s">
        <v>11</v>
      </c>
      <c r="D8" s="89" t="s">
        <v>1</v>
      </c>
      <c r="E8" s="90">
        <v>0.56000000000000005</v>
      </c>
      <c r="F8" s="94">
        <v>153</v>
      </c>
      <c r="G8" s="70">
        <f>SUM(909-F8)*553/1000000</f>
        <v>0.418068</v>
      </c>
      <c r="H8" s="92">
        <v>0</v>
      </c>
      <c r="I8" s="70">
        <f t="shared" si="0"/>
        <v>0.418068</v>
      </c>
    </row>
    <row r="9" spans="1:9" ht="15.75" x14ac:dyDescent="0.25">
      <c r="A9" s="87">
        <v>7</v>
      </c>
      <c r="B9" s="88" t="s">
        <v>0</v>
      </c>
      <c r="C9" s="60" t="s">
        <v>12</v>
      </c>
      <c r="D9" s="89" t="s">
        <v>1</v>
      </c>
      <c r="E9" s="90">
        <v>0.22</v>
      </c>
      <c r="F9" s="94">
        <v>113</v>
      </c>
      <c r="G9" s="70">
        <f>SUM(360-F9)*553/1000000</f>
        <v>0.13659099999999999</v>
      </c>
      <c r="H9" s="92">
        <v>0</v>
      </c>
      <c r="I9" s="70">
        <f t="shared" si="0"/>
        <v>0.13659099999999999</v>
      </c>
    </row>
    <row r="10" spans="1:9" ht="15.75" x14ac:dyDescent="0.25">
      <c r="A10" s="93">
        <v>8</v>
      </c>
      <c r="B10" s="88" t="s">
        <v>0</v>
      </c>
      <c r="C10" s="60" t="s">
        <v>13</v>
      </c>
      <c r="D10" s="89" t="s">
        <v>5</v>
      </c>
      <c r="E10" s="90">
        <v>0.36</v>
      </c>
      <c r="F10" s="94">
        <v>248</v>
      </c>
      <c r="G10" s="70">
        <f>SUM(557-F10)*553/1000000</f>
        <v>0.170877</v>
      </c>
      <c r="H10" s="92">
        <v>1.2E-2</v>
      </c>
      <c r="I10" s="95">
        <f t="shared" si="0"/>
        <v>0.15887699999999999</v>
      </c>
    </row>
    <row r="11" spans="1:9" ht="15.75" x14ac:dyDescent="0.25">
      <c r="A11" s="87">
        <v>9</v>
      </c>
      <c r="B11" s="88" t="s">
        <v>0</v>
      </c>
      <c r="C11" s="60" t="s">
        <v>54</v>
      </c>
      <c r="D11" s="89" t="s">
        <v>44</v>
      </c>
      <c r="E11" s="90">
        <v>0.56000000000000005</v>
      </c>
      <c r="F11" s="94">
        <v>78</v>
      </c>
      <c r="G11" s="70">
        <f>SUM(909-F11)*553/1000000</f>
        <v>0.45954299999999998</v>
      </c>
      <c r="H11" s="92">
        <v>0</v>
      </c>
      <c r="I11" s="70">
        <f t="shared" si="0"/>
        <v>0.45954299999999998</v>
      </c>
    </row>
    <row r="12" spans="1:9" ht="15.75" x14ac:dyDescent="0.25">
      <c r="A12" s="93">
        <v>10</v>
      </c>
      <c r="B12" s="88" t="s">
        <v>0</v>
      </c>
      <c r="C12" s="60" t="s">
        <v>14</v>
      </c>
      <c r="D12" s="89" t="s">
        <v>1</v>
      </c>
      <c r="E12" s="90">
        <v>0.56000000000000005</v>
      </c>
      <c r="F12" s="94">
        <v>394</v>
      </c>
      <c r="G12" s="70">
        <f>SUM(909-F12)*553/1000000</f>
        <v>0.28479500000000002</v>
      </c>
      <c r="H12" s="92">
        <v>8.9999999999999993E-3</v>
      </c>
      <c r="I12" s="95">
        <f t="shared" si="0"/>
        <v>0.27579500000000001</v>
      </c>
    </row>
    <row r="13" spans="1:9" ht="15.75" x14ac:dyDescent="0.25">
      <c r="A13" s="87">
        <v>11</v>
      </c>
      <c r="B13" s="88" t="s">
        <v>0</v>
      </c>
      <c r="C13" s="60" t="s">
        <v>15</v>
      </c>
      <c r="D13" s="89" t="s">
        <v>1</v>
      </c>
      <c r="E13" s="90">
        <v>0.36</v>
      </c>
      <c r="F13" s="94">
        <v>333</v>
      </c>
      <c r="G13" s="70">
        <f>SUM(557-F13)*553/1000000</f>
        <v>0.123872</v>
      </c>
      <c r="H13" s="92">
        <v>3.0000000000000001E-3</v>
      </c>
      <c r="I13" s="70">
        <f t="shared" si="0"/>
        <v>0.12087199999999999</v>
      </c>
    </row>
    <row r="14" spans="1:9" ht="15.75" x14ac:dyDescent="0.25">
      <c r="A14" s="93">
        <v>12</v>
      </c>
      <c r="B14" s="88" t="s">
        <v>0</v>
      </c>
      <c r="C14" s="60" t="s">
        <v>16</v>
      </c>
      <c r="D14" s="89" t="s">
        <v>1</v>
      </c>
      <c r="E14" s="90">
        <v>0.36</v>
      </c>
      <c r="F14" s="94">
        <v>348</v>
      </c>
      <c r="G14" s="70">
        <f>SUM(557-F14)*553/1000000</f>
        <v>0.115577</v>
      </c>
      <c r="H14" s="92">
        <v>3.0000000000000001E-3</v>
      </c>
      <c r="I14" s="70">
        <f t="shared" si="0"/>
        <v>0.112577</v>
      </c>
    </row>
    <row r="15" spans="1:9" ht="15.75" x14ac:dyDescent="0.25">
      <c r="A15" s="87">
        <v>13</v>
      </c>
      <c r="B15" s="88" t="s">
        <v>0</v>
      </c>
      <c r="C15" s="60" t="s">
        <v>37</v>
      </c>
      <c r="D15" s="89" t="s">
        <v>5</v>
      </c>
      <c r="E15" s="90">
        <v>0.22</v>
      </c>
      <c r="F15" s="94">
        <v>130</v>
      </c>
      <c r="G15" s="70">
        <f>SUM(360-F15)*553/1000000</f>
        <v>0.12719</v>
      </c>
      <c r="H15" s="92">
        <v>0</v>
      </c>
      <c r="I15" s="70">
        <f t="shared" si="0"/>
        <v>0.12719</v>
      </c>
    </row>
    <row r="16" spans="1:9" ht="15.75" x14ac:dyDescent="0.25">
      <c r="A16" s="93">
        <v>14</v>
      </c>
      <c r="B16" s="88" t="s">
        <v>0</v>
      </c>
      <c r="C16" s="60" t="s">
        <v>50</v>
      </c>
      <c r="D16" s="89" t="s">
        <v>44</v>
      </c>
      <c r="E16" s="90">
        <v>0.56000000000000005</v>
      </c>
      <c r="F16" s="96">
        <v>120</v>
      </c>
      <c r="G16" s="70">
        <f>SUM(909-F16)*553/1000000</f>
        <v>0.43631700000000001</v>
      </c>
      <c r="H16" s="92">
        <v>0</v>
      </c>
      <c r="I16" s="70">
        <f t="shared" si="0"/>
        <v>0.43631700000000001</v>
      </c>
    </row>
    <row r="17" spans="1:9" ht="15.75" x14ac:dyDescent="0.25">
      <c r="A17" s="87">
        <v>15</v>
      </c>
      <c r="B17" s="88" t="s">
        <v>0</v>
      </c>
      <c r="C17" s="60" t="s">
        <v>34</v>
      </c>
      <c r="D17" s="89" t="s">
        <v>1</v>
      </c>
      <c r="E17" s="90">
        <v>0.22</v>
      </c>
      <c r="F17" s="94">
        <v>80</v>
      </c>
      <c r="G17" s="70">
        <f>SUM(360-F17)*553/1000000</f>
        <v>0.15484000000000001</v>
      </c>
      <c r="H17" s="92">
        <v>0</v>
      </c>
      <c r="I17" s="70">
        <f t="shared" si="0"/>
        <v>0.15484000000000001</v>
      </c>
    </row>
    <row r="18" spans="1:9" ht="15.75" x14ac:dyDescent="0.25">
      <c r="A18" s="93">
        <v>16</v>
      </c>
      <c r="B18" s="88" t="s">
        <v>0</v>
      </c>
      <c r="C18" s="60" t="s">
        <v>32</v>
      </c>
      <c r="D18" s="89" t="s">
        <v>1</v>
      </c>
      <c r="E18" s="90">
        <v>0.36</v>
      </c>
      <c r="F18" s="94">
        <v>189</v>
      </c>
      <c r="G18" s="70">
        <f>SUM(557-F18)*553/1000000</f>
        <v>0.20350399999999999</v>
      </c>
      <c r="H18" s="92">
        <v>0</v>
      </c>
      <c r="I18" s="70">
        <f t="shared" si="0"/>
        <v>0.20350399999999999</v>
      </c>
    </row>
    <row r="19" spans="1:9" ht="15.75" x14ac:dyDescent="0.25">
      <c r="A19" s="87">
        <v>17</v>
      </c>
      <c r="B19" s="88" t="s">
        <v>0</v>
      </c>
      <c r="C19" s="60" t="s">
        <v>17</v>
      </c>
      <c r="D19" s="89" t="s">
        <v>1</v>
      </c>
      <c r="E19" s="90">
        <v>0.36</v>
      </c>
      <c r="F19" s="94">
        <v>140</v>
      </c>
      <c r="G19" s="70">
        <f>SUM(557-F19)*553/1000000</f>
        <v>0.230601</v>
      </c>
      <c r="H19" s="92">
        <v>0</v>
      </c>
      <c r="I19" s="70">
        <f t="shared" si="0"/>
        <v>0.230601</v>
      </c>
    </row>
    <row r="20" spans="1:9" ht="15.75" x14ac:dyDescent="0.25">
      <c r="A20" s="93">
        <v>18</v>
      </c>
      <c r="B20" s="88" t="s">
        <v>0</v>
      </c>
      <c r="C20" s="60" t="s">
        <v>55</v>
      </c>
      <c r="D20" s="89" t="s">
        <v>44</v>
      </c>
      <c r="E20" s="90">
        <v>0.22</v>
      </c>
      <c r="F20" s="94">
        <v>65</v>
      </c>
      <c r="G20" s="70">
        <f>SUM(360-F20)*553/1000000</f>
        <v>0.163135</v>
      </c>
      <c r="H20" s="92">
        <v>0</v>
      </c>
      <c r="I20" s="70">
        <f t="shared" si="0"/>
        <v>0.163135</v>
      </c>
    </row>
    <row r="21" spans="1:9" ht="15.75" x14ac:dyDescent="0.25">
      <c r="A21" s="87">
        <v>19</v>
      </c>
      <c r="B21" s="88" t="s">
        <v>0</v>
      </c>
      <c r="C21" s="60" t="s">
        <v>18</v>
      </c>
      <c r="D21" s="89" t="s">
        <v>5</v>
      </c>
      <c r="E21" s="90">
        <v>0.36</v>
      </c>
      <c r="F21" s="94">
        <v>192</v>
      </c>
      <c r="G21" s="70">
        <f>SUM(557-F21)*553/1000000</f>
        <v>0.201845</v>
      </c>
      <c r="H21" s="92">
        <v>0</v>
      </c>
      <c r="I21" s="70">
        <f t="shared" si="0"/>
        <v>0.201845</v>
      </c>
    </row>
    <row r="22" spans="1:9" ht="15.75" x14ac:dyDescent="0.25">
      <c r="A22" s="93">
        <v>20</v>
      </c>
      <c r="B22" s="88" t="s">
        <v>0</v>
      </c>
      <c r="C22" s="60" t="s">
        <v>19</v>
      </c>
      <c r="D22" s="89" t="s">
        <v>1</v>
      </c>
      <c r="E22" s="90">
        <v>0.36</v>
      </c>
      <c r="F22" s="94">
        <v>304</v>
      </c>
      <c r="G22" s="70">
        <f>SUM(557-F22)*553/1000000</f>
        <v>0.13990900000000001</v>
      </c>
      <c r="H22" s="92">
        <v>1.7999999999999999E-2</v>
      </c>
      <c r="I22" s="95">
        <f t="shared" si="0"/>
        <v>0.121909</v>
      </c>
    </row>
    <row r="23" spans="1:9" ht="15.75" x14ac:dyDescent="0.25">
      <c r="A23" s="87">
        <v>21</v>
      </c>
      <c r="B23" s="88" t="s">
        <v>0</v>
      </c>
      <c r="C23" s="60" t="s">
        <v>20</v>
      </c>
      <c r="D23" s="89" t="s">
        <v>1</v>
      </c>
      <c r="E23" s="90">
        <v>0.36</v>
      </c>
      <c r="F23" s="94">
        <v>230</v>
      </c>
      <c r="G23" s="70">
        <f>SUM(557-F23)*553/1000000</f>
        <v>0.18083099999999999</v>
      </c>
      <c r="H23" s="92">
        <v>1.4999999999999999E-2</v>
      </c>
      <c r="I23" s="70">
        <f t="shared" si="0"/>
        <v>0.16583100000000001</v>
      </c>
    </row>
    <row r="24" spans="1:9" ht="15.75" x14ac:dyDescent="0.25">
      <c r="A24" s="93">
        <v>22</v>
      </c>
      <c r="B24" s="88" t="s">
        <v>0</v>
      </c>
      <c r="C24" s="60" t="s">
        <v>21</v>
      </c>
      <c r="D24" s="89" t="s">
        <v>1</v>
      </c>
      <c r="E24" s="90">
        <v>0.36</v>
      </c>
      <c r="F24" s="94">
        <v>143</v>
      </c>
      <c r="G24" s="70">
        <f>SUM(557-F24)*553/1000000</f>
        <v>0.22894200000000001</v>
      </c>
      <c r="H24" s="92">
        <v>0</v>
      </c>
      <c r="I24" s="70">
        <f t="shared" si="0"/>
        <v>0.22894200000000001</v>
      </c>
    </row>
    <row r="25" spans="1:9" ht="15.75" x14ac:dyDescent="0.25">
      <c r="A25" s="87">
        <v>23</v>
      </c>
      <c r="B25" s="88" t="s">
        <v>0</v>
      </c>
      <c r="C25" s="60" t="s">
        <v>38</v>
      </c>
      <c r="D25" s="89" t="s">
        <v>1</v>
      </c>
      <c r="E25" s="90">
        <v>0.22</v>
      </c>
      <c r="F25" s="94">
        <v>38</v>
      </c>
      <c r="G25" s="70">
        <f>SUM(360-F25)*553/1000000</f>
        <v>0.178066</v>
      </c>
      <c r="H25" s="92">
        <v>0</v>
      </c>
      <c r="I25" s="70">
        <f t="shared" si="0"/>
        <v>0.178066</v>
      </c>
    </row>
    <row r="26" spans="1:9" ht="15.75" x14ac:dyDescent="0.25">
      <c r="A26" s="93">
        <v>24</v>
      </c>
      <c r="B26" s="88" t="s">
        <v>0</v>
      </c>
      <c r="C26" s="60" t="s">
        <v>22</v>
      </c>
      <c r="D26" s="89" t="s">
        <v>1</v>
      </c>
      <c r="E26" s="90">
        <v>0.36</v>
      </c>
      <c r="F26" s="94">
        <v>136</v>
      </c>
      <c r="G26" s="70">
        <f>SUM(557-F26)*553/1000000</f>
        <v>0.23281299999999999</v>
      </c>
      <c r="H26" s="92">
        <v>0</v>
      </c>
      <c r="I26" s="70">
        <f t="shared" si="0"/>
        <v>0.23281299999999999</v>
      </c>
    </row>
    <row r="27" spans="1:9" ht="15.75" x14ac:dyDescent="0.25">
      <c r="A27" s="87">
        <v>25</v>
      </c>
      <c r="B27" s="88" t="s">
        <v>0</v>
      </c>
      <c r="C27" s="60" t="s">
        <v>39</v>
      </c>
      <c r="D27" s="89" t="s">
        <v>1</v>
      </c>
      <c r="E27" s="90">
        <v>0.22</v>
      </c>
      <c r="F27" s="94">
        <v>54</v>
      </c>
      <c r="G27" s="70">
        <f>SUM(360-F27)*553/1000000</f>
        <v>0.16921800000000001</v>
      </c>
      <c r="H27" s="92">
        <v>0</v>
      </c>
      <c r="I27" s="70">
        <f t="shared" si="0"/>
        <v>0.16921800000000001</v>
      </c>
    </row>
    <row r="28" spans="1:9" ht="15.75" x14ac:dyDescent="0.25">
      <c r="A28" s="93">
        <v>26</v>
      </c>
      <c r="B28" s="88" t="s">
        <v>0</v>
      </c>
      <c r="C28" s="60" t="s">
        <v>23</v>
      </c>
      <c r="D28" s="89" t="s">
        <v>1</v>
      </c>
      <c r="E28" s="90">
        <v>0.36</v>
      </c>
      <c r="F28" s="94">
        <v>161</v>
      </c>
      <c r="G28" s="70">
        <f t="shared" ref="G28:G34" si="1">SUM(557-F28)*553/1000000</f>
        <v>0.21898799999999999</v>
      </c>
      <c r="H28" s="92">
        <v>1.4999999999999999E-2</v>
      </c>
      <c r="I28" s="70">
        <f t="shared" si="0"/>
        <v>0.203988</v>
      </c>
    </row>
    <row r="29" spans="1:9" ht="15.75" x14ac:dyDescent="0.25">
      <c r="A29" s="87">
        <v>27</v>
      </c>
      <c r="B29" s="88" t="s">
        <v>0</v>
      </c>
      <c r="C29" s="60" t="s">
        <v>33</v>
      </c>
      <c r="D29" s="89" t="s">
        <v>1</v>
      </c>
      <c r="E29" s="90">
        <v>0.36</v>
      </c>
      <c r="F29" s="94">
        <v>376</v>
      </c>
      <c r="G29" s="70">
        <f t="shared" si="1"/>
        <v>0.100093</v>
      </c>
      <c r="H29" s="92">
        <v>3.0000000000000001E-3</v>
      </c>
      <c r="I29" s="70">
        <f t="shared" si="0"/>
        <v>9.7092999999999999E-2</v>
      </c>
    </row>
    <row r="30" spans="1:9" ht="15.75" x14ac:dyDescent="0.25">
      <c r="A30" s="93">
        <v>28</v>
      </c>
      <c r="B30" s="97" t="s">
        <v>0</v>
      </c>
      <c r="C30" s="68" t="s">
        <v>51</v>
      </c>
      <c r="D30" s="89" t="s">
        <v>1</v>
      </c>
      <c r="E30" s="90">
        <v>0.56000000000000005</v>
      </c>
      <c r="F30" s="94">
        <v>572</v>
      </c>
      <c r="G30" s="70">
        <f>SUM(909-F30)*553/1000000</f>
        <v>0.186361</v>
      </c>
      <c r="H30" s="92">
        <v>3.0000000000000001E-3</v>
      </c>
      <c r="I30" s="95">
        <f t="shared" si="0"/>
        <v>0.183361</v>
      </c>
    </row>
    <row r="31" spans="1:9" ht="15.75" x14ac:dyDescent="0.25">
      <c r="A31" s="87">
        <v>29</v>
      </c>
      <c r="B31" s="88" t="s">
        <v>0</v>
      </c>
      <c r="C31" s="60" t="s">
        <v>40</v>
      </c>
      <c r="D31" s="89" t="s">
        <v>1</v>
      </c>
      <c r="E31" s="90">
        <v>0.36</v>
      </c>
      <c r="F31" s="98">
        <v>210</v>
      </c>
      <c r="G31" s="70">
        <f t="shared" si="1"/>
        <v>0.19189100000000001</v>
      </c>
      <c r="H31" s="92">
        <v>0</v>
      </c>
      <c r="I31" s="70">
        <f t="shared" si="0"/>
        <v>0.19189100000000001</v>
      </c>
    </row>
    <row r="32" spans="1:9" ht="15.75" x14ac:dyDescent="0.25">
      <c r="A32" s="93">
        <v>30</v>
      </c>
      <c r="B32" s="88" t="s">
        <v>0</v>
      </c>
      <c r="C32" s="60" t="s">
        <v>41</v>
      </c>
      <c r="D32" s="89" t="s">
        <v>1</v>
      </c>
      <c r="E32" s="90">
        <v>0.36</v>
      </c>
      <c r="F32" s="94">
        <v>375</v>
      </c>
      <c r="G32" s="70">
        <f t="shared" si="1"/>
        <v>0.100646</v>
      </c>
      <c r="H32" s="92">
        <v>3.0000000000000001E-3</v>
      </c>
      <c r="I32" s="95">
        <f t="shared" si="0"/>
        <v>9.7645999999999997E-2</v>
      </c>
    </row>
    <row r="33" spans="1:12" ht="17.100000000000001" customHeight="1" x14ac:dyDescent="0.25">
      <c r="A33" s="87">
        <v>31</v>
      </c>
      <c r="B33" s="88" t="s">
        <v>0</v>
      </c>
      <c r="C33" s="60" t="s">
        <v>42</v>
      </c>
      <c r="D33" s="89" t="s">
        <v>1</v>
      </c>
      <c r="E33" s="90">
        <v>0.36</v>
      </c>
      <c r="F33" s="98">
        <v>168</v>
      </c>
      <c r="G33" s="70">
        <f t="shared" si="1"/>
        <v>0.215117</v>
      </c>
      <c r="H33" s="92">
        <v>1.4E-2</v>
      </c>
      <c r="I33" s="70">
        <f t="shared" si="0"/>
        <v>0.20111699999999999</v>
      </c>
    </row>
    <row r="34" spans="1:12" ht="17.100000000000001" customHeight="1" x14ac:dyDescent="0.25">
      <c r="A34" s="93">
        <v>32</v>
      </c>
      <c r="B34" s="88" t="s">
        <v>0</v>
      </c>
      <c r="C34" s="60" t="s">
        <v>24</v>
      </c>
      <c r="D34" s="89" t="s">
        <v>1</v>
      </c>
      <c r="E34" s="90">
        <v>0.36</v>
      </c>
      <c r="F34" s="96">
        <v>99</v>
      </c>
      <c r="G34" s="70">
        <f t="shared" si="1"/>
        <v>0.253274</v>
      </c>
      <c r="H34" s="92">
        <v>0</v>
      </c>
      <c r="I34" s="70">
        <f t="shared" si="0"/>
        <v>0.253274</v>
      </c>
    </row>
    <row r="35" spans="1:12" ht="17.100000000000001" customHeight="1" x14ac:dyDescent="0.25">
      <c r="A35" s="87">
        <v>33</v>
      </c>
      <c r="B35" s="88" t="s">
        <v>0</v>
      </c>
      <c r="C35" s="60" t="s">
        <v>25</v>
      </c>
      <c r="D35" s="89" t="s">
        <v>44</v>
      </c>
      <c r="E35" s="90">
        <v>0.56000000000000005</v>
      </c>
      <c r="F35" s="99">
        <v>66</v>
      </c>
      <c r="G35" s="70">
        <f>SUM(909-F35)*553/1000000</f>
        <v>0.46617900000000001</v>
      </c>
      <c r="H35" s="92">
        <v>0</v>
      </c>
      <c r="I35" s="70">
        <f t="shared" si="0"/>
        <v>0.46617900000000001</v>
      </c>
    </row>
    <row r="36" spans="1:12" ht="17.100000000000001" customHeight="1" x14ac:dyDescent="0.25">
      <c r="A36" s="93">
        <v>34</v>
      </c>
      <c r="B36" s="88" t="s">
        <v>0</v>
      </c>
      <c r="C36" s="60" t="s">
        <v>31</v>
      </c>
      <c r="D36" s="89" t="s">
        <v>1</v>
      </c>
      <c r="E36" s="90">
        <v>0.36</v>
      </c>
      <c r="F36" s="100">
        <v>27</v>
      </c>
      <c r="G36" s="101">
        <f>SUM(557-F36)*553/1000000</f>
        <v>0.29309000000000002</v>
      </c>
      <c r="H36" s="92">
        <v>0</v>
      </c>
      <c r="I36" s="70">
        <f t="shared" si="0"/>
        <v>0.29309000000000002</v>
      </c>
    </row>
    <row r="37" spans="1:12" ht="17.100000000000001" customHeight="1" x14ac:dyDescent="0.25">
      <c r="A37" s="87">
        <v>35</v>
      </c>
      <c r="B37" s="88" t="s">
        <v>0</v>
      </c>
      <c r="C37" s="60" t="s">
        <v>43</v>
      </c>
      <c r="D37" s="89" t="s">
        <v>44</v>
      </c>
      <c r="E37" s="90">
        <v>0.56000000000000005</v>
      </c>
      <c r="F37" s="100">
        <v>64</v>
      </c>
      <c r="G37" s="70">
        <f>SUM(909-F37)*553/1000000</f>
        <v>0.46728500000000001</v>
      </c>
      <c r="H37" s="92">
        <v>0</v>
      </c>
      <c r="I37" s="70">
        <f t="shared" si="0"/>
        <v>0.46728500000000001</v>
      </c>
    </row>
    <row r="38" spans="1:12" ht="17.100000000000001" customHeight="1" x14ac:dyDescent="0.25">
      <c r="A38" s="93">
        <v>36</v>
      </c>
      <c r="B38" s="88" t="s">
        <v>0</v>
      </c>
      <c r="C38" s="60" t="s">
        <v>52</v>
      </c>
      <c r="D38" s="89" t="s">
        <v>5</v>
      </c>
      <c r="E38" s="90">
        <v>0.22</v>
      </c>
      <c r="F38" s="100">
        <v>43</v>
      </c>
      <c r="G38" s="70">
        <f>SUM(360-F38)*553/1000000</f>
        <v>0.17530100000000001</v>
      </c>
      <c r="H38" s="92">
        <v>0</v>
      </c>
      <c r="I38" s="70">
        <f t="shared" si="0"/>
        <v>0.17530100000000001</v>
      </c>
    </row>
    <row r="39" spans="1:12" ht="17.100000000000001" customHeight="1" x14ac:dyDescent="0.25">
      <c r="A39" s="87">
        <v>37</v>
      </c>
      <c r="B39" s="88" t="s">
        <v>0</v>
      </c>
      <c r="C39" s="69" t="s">
        <v>53</v>
      </c>
      <c r="D39" s="102" t="s">
        <v>44</v>
      </c>
      <c r="E39" s="90">
        <v>0.22</v>
      </c>
      <c r="F39" s="100">
        <v>12</v>
      </c>
      <c r="G39" s="70">
        <f>SUM(360-F39)*553/1000000</f>
        <v>0.192444</v>
      </c>
      <c r="H39" s="92">
        <v>0</v>
      </c>
      <c r="I39" s="70">
        <f t="shared" si="0"/>
        <v>0.192444</v>
      </c>
    </row>
    <row r="40" spans="1:12" ht="15.75" x14ac:dyDescent="0.25">
      <c r="A40" s="64">
        <v>38</v>
      </c>
      <c r="B40" s="103" t="s">
        <v>0</v>
      </c>
      <c r="C40" s="65" t="s">
        <v>45</v>
      </c>
      <c r="D40" s="102" t="s">
        <v>44</v>
      </c>
      <c r="E40" s="104">
        <v>0.36</v>
      </c>
      <c r="F40" s="100">
        <v>65</v>
      </c>
      <c r="G40" s="70">
        <f>SUM(557-F40)*553/1000000</f>
        <v>0.27207599999999998</v>
      </c>
      <c r="H40" s="92">
        <v>0</v>
      </c>
      <c r="I40" s="70">
        <f t="shared" si="0"/>
        <v>0.27207599999999998</v>
      </c>
    </row>
    <row r="41" spans="1:12" x14ac:dyDescent="0.25">
      <c r="L41" s="50"/>
    </row>
  </sheetData>
  <mergeCells count="1">
    <mergeCell ref="A1:I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="90" zoomScaleNormal="80" zoomScaleSheetLayoutView="90" workbookViewId="0">
      <pane ySplit="2" topLeftCell="A24" activePane="bottomLeft" state="frozen"/>
      <selection pane="bottomLeft" activeCell="F7" sqref="F7"/>
    </sheetView>
  </sheetViews>
  <sheetFormatPr defaultRowHeight="15" x14ac:dyDescent="0.25"/>
  <cols>
    <col min="1" max="1" width="4.7109375" style="38" customWidth="1"/>
    <col min="2" max="2" width="17.28515625" style="38" customWidth="1"/>
    <col min="3" max="3" width="42.85546875" style="38" bestFit="1" customWidth="1"/>
    <col min="4" max="4" width="7.28515625" style="58" customWidth="1"/>
    <col min="5" max="5" width="9.5703125" style="55" customWidth="1"/>
    <col min="6" max="6" width="7.140625" style="52" customWidth="1"/>
    <col min="7" max="7" width="12.140625" style="47" customWidth="1"/>
    <col min="8" max="9" width="12" style="38" customWidth="1"/>
    <col min="10" max="16384" width="9.140625" style="38"/>
  </cols>
  <sheetData>
    <row r="1" spans="1:9" ht="60.75" customHeight="1" thickBot="1" x14ac:dyDescent="0.3">
      <c r="A1" s="106" t="s">
        <v>49</v>
      </c>
      <c r="B1" s="106"/>
      <c r="C1" s="106"/>
      <c r="D1" s="106"/>
      <c r="E1" s="106"/>
      <c r="F1" s="106"/>
      <c r="G1" s="106"/>
      <c r="H1" s="106"/>
      <c r="I1" s="106"/>
    </row>
    <row r="2" spans="1:9" ht="148.5" customHeight="1" thickBot="1" x14ac:dyDescent="0.3">
      <c r="A2" s="39" t="s">
        <v>2</v>
      </c>
      <c r="B2" s="40" t="s">
        <v>3</v>
      </c>
      <c r="C2" s="40" t="s">
        <v>4</v>
      </c>
      <c r="D2" s="41" t="s">
        <v>27</v>
      </c>
      <c r="E2" s="51" t="s">
        <v>28</v>
      </c>
      <c r="F2" s="53" t="s">
        <v>26</v>
      </c>
      <c r="G2" s="41" t="s">
        <v>35</v>
      </c>
      <c r="H2" s="42" t="s">
        <v>29</v>
      </c>
      <c r="I2" s="43" t="s">
        <v>30</v>
      </c>
    </row>
    <row r="3" spans="1:9" ht="15.75" x14ac:dyDescent="0.25">
      <c r="A3" s="87">
        <v>1</v>
      </c>
      <c r="B3" s="88" t="s">
        <v>0</v>
      </c>
      <c r="C3" s="60" t="s">
        <v>6</v>
      </c>
      <c r="D3" s="89" t="s">
        <v>1</v>
      </c>
      <c r="E3" s="90">
        <v>0.56000000000000005</v>
      </c>
      <c r="F3" s="91">
        <v>353</v>
      </c>
      <c r="G3" s="70">
        <f>SUM(909-F3)*553/1000000</f>
        <v>0.30746800000000002</v>
      </c>
      <c r="H3" s="92">
        <v>3.0000000000000001E-3</v>
      </c>
      <c r="I3" s="70">
        <f>SUM(G3-H3)</f>
        <v>0.30446800000000002</v>
      </c>
    </row>
    <row r="4" spans="1:9" ht="15.75" x14ac:dyDescent="0.25">
      <c r="A4" s="93">
        <v>2</v>
      </c>
      <c r="B4" s="88" t="s">
        <v>0</v>
      </c>
      <c r="C4" s="60" t="s">
        <v>7</v>
      </c>
      <c r="D4" s="89" t="s">
        <v>1</v>
      </c>
      <c r="E4" s="90">
        <v>0.36</v>
      </c>
      <c r="F4" s="94">
        <v>359</v>
      </c>
      <c r="G4" s="70">
        <f>SUM(557-F4)*553/1000000</f>
        <v>0.10949399999999999</v>
      </c>
      <c r="H4" s="92">
        <v>0</v>
      </c>
      <c r="I4" s="70">
        <f t="shared" ref="I4:I40" si="0">SUM(G4-H4)</f>
        <v>0.10949399999999999</v>
      </c>
    </row>
    <row r="5" spans="1:9" ht="15.75" x14ac:dyDescent="0.25">
      <c r="A5" s="87">
        <v>3</v>
      </c>
      <c r="B5" s="88" t="s">
        <v>0</v>
      </c>
      <c r="C5" s="60" t="s">
        <v>8</v>
      </c>
      <c r="D5" s="89" t="s">
        <v>1</v>
      </c>
      <c r="E5" s="90">
        <v>0.56000000000000005</v>
      </c>
      <c r="F5" s="94">
        <v>302</v>
      </c>
      <c r="G5" s="70">
        <f>SUM(909-F5)*553/1000000</f>
        <v>0.335671</v>
      </c>
      <c r="H5" s="92">
        <v>1.2E-2</v>
      </c>
      <c r="I5" s="70">
        <f t="shared" si="0"/>
        <v>0.32367099999999999</v>
      </c>
    </row>
    <row r="6" spans="1:9" ht="15.75" x14ac:dyDescent="0.25">
      <c r="A6" s="93">
        <v>4</v>
      </c>
      <c r="B6" s="88" t="s">
        <v>0</v>
      </c>
      <c r="C6" s="60" t="s">
        <v>9</v>
      </c>
      <c r="D6" s="89" t="s">
        <v>1</v>
      </c>
      <c r="E6" s="90">
        <v>0.22</v>
      </c>
      <c r="F6" s="94">
        <v>131</v>
      </c>
      <c r="G6" s="70">
        <f>SUM(360-F6)*553/1000000</f>
        <v>0.126637</v>
      </c>
      <c r="H6" s="92">
        <v>0</v>
      </c>
      <c r="I6" s="70">
        <f t="shared" si="0"/>
        <v>0.126637</v>
      </c>
    </row>
    <row r="7" spans="1:9" ht="15.75" x14ac:dyDescent="0.25">
      <c r="A7" s="87">
        <v>5</v>
      </c>
      <c r="B7" s="88" t="s">
        <v>0</v>
      </c>
      <c r="C7" s="60" t="s">
        <v>10</v>
      </c>
      <c r="D7" s="89" t="s">
        <v>1</v>
      </c>
      <c r="E7" s="90">
        <v>0.56000000000000005</v>
      </c>
      <c r="F7" s="94">
        <v>359</v>
      </c>
      <c r="G7" s="70">
        <f>SUM(909-F7)*553/1000000</f>
        <v>0.30414999999999998</v>
      </c>
      <c r="H7" s="92">
        <v>0</v>
      </c>
      <c r="I7" s="95">
        <f t="shared" si="0"/>
        <v>0.30414999999999998</v>
      </c>
    </row>
    <row r="8" spans="1:9" ht="15.75" x14ac:dyDescent="0.25">
      <c r="A8" s="93">
        <v>6</v>
      </c>
      <c r="B8" s="88" t="s">
        <v>0</v>
      </c>
      <c r="C8" s="60" t="s">
        <v>11</v>
      </c>
      <c r="D8" s="89" t="s">
        <v>1</v>
      </c>
      <c r="E8" s="90">
        <v>0.56000000000000005</v>
      </c>
      <c r="F8" s="94">
        <v>153</v>
      </c>
      <c r="G8" s="70">
        <f>SUM(909-F8)*553/1000000</f>
        <v>0.418068</v>
      </c>
      <c r="H8" s="92">
        <v>0</v>
      </c>
      <c r="I8" s="70">
        <f t="shared" si="0"/>
        <v>0.418068</v>
      </c>
    </row>
    <row r="9" spans="1:9" ht="15.75" x14ac:dyDescent="0.25">
      <c r="A9" s="87">
        <v>7</v>
      </c>
      <c r="B9" s="88" t="s">
        <v>0</v>
      </c>
      <c r="C9" s="60" t="s">
        <v>12</v>
      </c>
      <c r="D9" s="89" t="s">
        <v>1</v>
      </c>
      <c r="E9" s="90">
        <v>0.22</v>
      </c>
      <c r="F9" s="94">
        <v>113</v>
      </c>
      <c r="G9" s="70">
        <f>SUM(360-F9)*553/1000000</f>
        <v>0.13659099999999999</v>
      </c>
      <c r="H9" s="92">
        <v>0</v>
      </c>
      <c r="I9" s="70">
        <f t="shared" si="0"/>
        <v>0.13659099999999999</v>
      </c>
    </row>
    <row r="10" spans="1:9" ht="15.75" x14ac:dyDescent="0.25">
      <c r="A10" s="93">
        <v>8</v>
      </c>
      <c r="B10" s="88" t="s">
        <v>0</v>
      </c>
      <c r="C10" s="60" t="s">
        <v>13</v>
      </c>
      <c r="D10" s="89" t="s">
        <v>5</v>
      </c>
      <c r="E10" s="90">
        <v>0.36</v>
      </c>
      <c r="F10" s="94">
        <v>248</v>
      </c>
      <c r="G10" s="70">
        <f>SUM(557-F10)*553/1000000</f>
        <v>0.170877</v>
      </c>
      <c r="H10" s="92">
        <v>1.2E-2</v>
      </c>
      <c r="I10" s="95">
        <f t="shared" si="0"/>
        <v>0.15887699999999999</v>
      </c>
    </row>
    <row r="11" spans="1:9" ht="15.75" x14ac:dyDescent="0.25">
      <c r="A11" s="87">
        <v>9</v>
      </c>
      <c r="B11" s="88" t="s">
        <v>0</v>
      </c>
      <c r="C11" s="60" t="s">
        <v>54</v>
      </c>
      <c r="D11" s="89" t="s">
        <v>44</v>
      </c>
      <c r="E11" s="90">
        <v>0.56000000000000005</v>
      </c>
      <c r="F11" s="94">
        <v>78</v>
      </c>
      <c r="G11" s="70">
        <f>SUM(909-F11)*553/1000000</f>
        <v>0.45954299999999998</v>
      </c>
      <c r="H11" s="92">
        <v>0</v>
      </c>
      <c r="I11" s="70">
        <f t="shared" si="0"/>
        <v>0.45954299999999998</v>
      </c>
    </row>
    <row r="12" spans="1:9" ht="15.75" x14ac:dyDescent="0.25">
      <c r="A12" s="93">
        <v>10</v>
      </c>
      <c r="B12" s="88" t="s">
        <v>0</v>
      </c>
      <c r="C12" s="60" t="s">
        <v>14</v>
      </c>
      <c r="D12" s="89" t="s">
        <v>1</v>
      </c>
      <c r="E12" s="90">
        <v>0.56000000000000005</v>
      </c>
      <c r="F12" s="94">
        <v>394</v>
      </c>
      <c r="G12" s="70">
        <f>SUM(909-F12)*553/1000000</f>
        <v>0.28479500000000002</v>
      </c>
      <c r="H12" s="92">
        <v>8.9999999999999993E-3</v>
      </c>
      <c r="I12" s="95">
        <f t="shared" si="0"/>
        <v>0.27579500000000001</v>
      </c>
    </row>
    <row r="13" spans="1:9" ht="15.75" x14ac:dyDescent="0.25">
      <c r="A13" s="87">
        <v>11</v>
      </c>
      <c r="B13" s="88" t="s">
        <v>0</v>
      </c>
      <c r="C13" s="60" t="s">
        <v>15</v>
      </c>
      <c r="D13" s="89" t="s">
        <v>1</v>
      </c>
      <c r="E13" s="90">
        <v>0.36</v>
      </c>
      <c r="F13" s="94">
        <v>333</v>
      </c>
      <c r="G13" s="70">
        <f>SUM(557-F13)*553/1000000</f>
        <v>0.123872</v>
      </c>
      <c r="H13" s="92">
        <v>3.0000000000000001E-3</v>
      </c>
      <c r="I13" s="70">
        <f t="shared" si="0"/>
        <v>0.12087199999999999</v>
      </c>
    </row>
    <row r="14" spans="1:9" ht="15.75" x14ac:dyDescent="0.25">
      <c r="A14" s="93">
        <v>12</v>
      </c>
      <c r="B14" s="88" t="s">
        <v>0</v>
      </c>
      <c r="C14" s="60" t="s">
        <v>16</v>
      </c>
      <c r="D14" s="89" t="s">
        <v>1</v>
      </c>
      <c r="E14" s="90">
        <v>0.36</v>
      </c>
      <c r="F14" s="94">
        <v>348</v>
      </c>
      <c r="G14" s="70">
        <f>SUM(557-F14)*553/1000000</f>
        <v>0.115577</v>
      </c>
      <c r="H14" s="92">
        <v>3.0000000000000001E-3</v>
      </c>
      <c r="I14" s="70">
        <f t="shared" si="0"/>
        <v>0.112577</v>
      </c>
    </row>
    <row r="15" spans="1:9" ht="15.75" x14ac:dyDescent="0.25">
      <c r="A15" s="87">
        <v>13</v>
      </c>
      <c r="B15" s="88" t="s">
        <v>0</v>
      </c>
      <c r="C15" s="60" t="s">
        <v>37</v>
      </c>
      <c r="D15" s="89" t="s">
        <v>5</v>
      </c>
      <c r="E15" s="90">
        <v>0.22</v>
      </c>
      <c r="F15" s="94">
        <v>130</v>
      </c>
      <c r="G15" s="70">
        <f>SUM(360-F15)*553/1000000</f>
        <v>0.12719</v>
      </c>
      <c r="H15" s="92">
        <v>0</v>
      </c>
      <c r="I15" s="70">
        <f t="shared" si="0"/>
        <v>0.12719</v>
      </c>
    </row>
    <row r="16" spans="1:9" ht="15.75" x14ac:dyDescent="0.25">
      <c r="A16" s="93">
        <v>14</v>
      </c>
      <c r="B16" s="88" t="s">
        <v>0</v>
      </c>
      <c r="C16" s="60" t="s">
        <v>50</v>
      </c>
      <c r="D16" s="89" t="s">
        <v>44</v>
      </c>
      <c r="E16" s="90">
        <v>0.56000000000000005</v>
      </c>
      <c r="F16" s="96">
        <v>120</v>
      </c>
      <c r="G16" s="70">
        <f>SUM(909-F16)*553/1000000</f>
        <v>0.43631700000000001</v>
      </c>
      <c r="H16" s="92">
        <v>0</v>
      </c>
      <c r="I16" s="70">
        <f t="shared" si="0"/>
        <v>0.43631700000000001</v>
      </c>
    </row>
    <row r="17" spans="1:9" ht="15.75" x14ac:dyDescent="0.25">
      <c r="A17" s="87">
        <v>15</v>
      </c>
      <c r="B17" s="88" t="s">
        <v>0</v>
      </c>
      <c r="C17" s="60" t="s">
        <v>34</v>
      </c>
      <c r="D17" s="89" t="s">
        <v>1</v>
      </c>
      <c r="E17" s="90">
        <v>0.22</v>
      </c>
      <c r="F17" s="94">
        <v>80</v>
      </c>
      <c r="G17" s="70">
        <f>SUM(360-F17)*553/1000000</f>
        <v>0.15484000000000001</v>
      </c>
      <c r="H17" s="92">
        <v>0</v>
      </c>
      <c r="I17" s="70">
        <f t="shared" si="0"/>
        <v>0.15484000000000001</v>
      </c>
    </row>
    <row r="18" spans="1:9" ht="15.75" x14ac:dyDescent="0.25">
      <c r="A18" s="93">
        <v>16</v>
      </c>
      <c r="B18" s="88" t="s">
        <v>0</v>
      </c>
      <c r="C18" s="60" t="s">
        <v>32</v>
      </c>
      <c r="D18" s="89" t="s">
        <v>1</v>
      </c>
      <c r="E18" s="90">
        <v>0.36</v>
      </c>
      <c r="F18" s="94">
        <v>189</v>
      </c>
      <c r="G18" s="70">
        <f>SUM(557-F18)*553/1000000</f>
        <v>0.20350399999999999</v>
      </c>
      <c r="H18" s="92">
        <v>0</v>
      </c>
      <c r="I18" s="70">
        <f t="shared" si="0"/>
        <v>0.20350399999999999</v>
      </c>
    </row>
    <row r="19" spans="1:9" ht="15.75" x14ac:dyDescent="0.25">
      <c r="A19" s="87">
        <v>17</v>
      </c>
      <c r="B19" s="88" t="s">
        <v>0</v>
      </c>
      <c r="C19" s="60" t="s">
        <v>17</v>
      </c>
      <c r="D19" s="89" t="s">
        <v>1</v>
      </c>
      <c r="E19" s="90">
        <v>0.36</v>
      </c>
      <c r="F19" s="94">
        <v>140</v>
      </c>
      <c r="G19" s="70">
        <f>SUM(557-F19)*553/1000000</f>
        <v>0.230601</v>
      </c>
      <c r="H19" s="92">
        <v>0</v>
      </c>
      <c r="I19" s="70">
        <f t="shared" si="0"/>
        <v>0.230601</v>
      </c>
    </row>
    <row r="20" spans="1:9" ht="15.75" x14ac:dyDescent="0.25">
      <c r="A20" s="93">
        <v>18</v>
      </c>
      <c r="B20" s="88" t="s">
        <v>0</v>
      </c>
      <c r="C20" s="60" t="s">
        <v>55</v>
      </c>
      <c r="D20" s="89" t="s">
        <v>44</v>
      </c>
      <c r="E20" s="90">
        <v>0.22</v>
      </c>
      <c r="F20" s="94">
        <v>65</v>
      </c>
      <c r="G20" s="70">
        <f>SUM(360-F20)*553/1000000</f>
        <v>0.163135</v>
      </c>
      <c r="H20" s="92">
        <v>0</v>
      </c>
      <c r="I20" s="70">
        <f t="shared" si="0"/>
        <v>0.163135</v>
      </c>
    </row>
    <row r="21" spans="1:9" ht="15.75" x14ac:dyDescent="0.25">
      <c r="A21" s="87">
        <v>19</v>
      </c>
      <c r="B21" s="88" t="s">
        <v>0</v>
      </c>
      <c r="C21" s="60" t="s">
        <v>18</v>
      </c>
      <c r="D21" s="89" t="s">
        <v>5</v>
      </c>
      <c r="E21" s="90">
        <v>0.36</v>
      </c>
      <c r="F21" s="94">
        <v>192</v>
      </c>
      <c r="G21" s="70">
        <f>SUM(557-F21)*553/1000000</f>
        <v>0.201845</v>
      </c>
      <c r="H21" s="92">
        <v>0</v>
      </c>
      <c r="I21" s="70">
        <f t="shared" si="0"/>
        <v>0.201845</v>
      </c>
    </row>
    <row r="22" spans="1:9" ht="15.75" x14ac:dyDescent="0.25">
      <c r="A22" s="93">
        <v>20</v>
      </c>
      <c r="B22" s="88" t="s">
        <v>0</v>
      </c>
      <c r="C22" s="60" t="s">
        <v>19</v>
      </c>
      <c r="D22" s="89" t="s">
        <v>1</v>
      </c>
      <c r="E22" s="90">
        <v>0.36</v>
      </c>
      <c r="F22" s="94">
        <v>304</v>
      </c>
      <c r="G22" s="70">
        <f>SUM(557-F22)*553/1000000</f>
        <v>0.13990900000000001</v>
      </c>
      <c r="H22" s="92">
        <v>1.7999999999999999E-2</v>
      </c>
      <c r="I22" s="95">
        <f t="shared" si="0"/>
        <v>0.121909</v>
      </c>
    </row>
    <row r="23" spans="1:9" ht="15.75" x14ac:dyDescent="0.25">
      <c r="A23" s="87">
        <v>21</v>
      </c>
      <c r="B23" s="88" t="s">
        <v>0</v>
      </c>
      <c r="C23" s="60" t="s">
        <v>20</v>
      </c>
      <c r="D23" s="89" t="s">
        <v>1</v>
      </c>
      <c r="E23" s="90">
        <v>0.36</v>
      </c>
      <c r="F23" s="94">
        <v>230</v>
      </c>
      <c r="G23" s="70">
        <f>SUM(557-F23)*553/1000000</f>
        <v>0.18083099999999999</v>
      </c>
      <c r="H23" s="92">
        <v>1.4999999999999999E-2</v>
      </c>
      <c r="I23" s="70">
        <f t="shared" si="0"/>
        <v>0.16583100000000001</v>
      </c>
    </row>
    <row r="24" spans="1:9" ht="15.75" x14ac:dyDescent="0.25">
      <c r="A24" s="93">
        <v>22</v>
      </c>
      <c r="B24" s="88" t="s">
        <v>0</v>
      </c>
      <c r="C24" s="60" t="s">
        <v>21</v>
      </c>
      <c r="D24" s="89" t="s">
        <v>1</v>
      </c>
      <c r="E24" s="90">
        <v>0.36</v>
      </c>
      <c r="F24" s="94">
        <v>143</v>
      </c>
      <c r="G24" s="70">
        <f>SUM(557-F24)*553/1000000</f>
        <v>0.22894200000000001</v>
      </c>
      <c r="H24" s="92">
        <v>0</v>
      </c>
      <c r="I24" s="70">
        <f t="shared" si="0"/>
        <v>0.22894200000000001</v>
      </c>
    </row>
    <row r="25" spans="1:9" ht="15.75" x14ac:dyDescent="0.25">
      <c r="A25" s="87">
        <v>23</v>
      </c>
      <c r="B25" s="88" t="s">
        <v>0</v>
      </c>
      <c r="C25" s="60" t="s">
        <v>38</v>
      </c>
      <c r="D25" s="89" t="s">
        <v>1</v>
      </c>
      <c r="E25" s="90">
        <v>0.22</v>
      </c>
      <c r="F25" s="94">
        <v>38</v>
      </c>
      <c r="G25" s="70">
        <f>SUM(360-F25)*553/1000000</f>
        <v>0.178066</v>
      </c>
      <c r="H25" s="92">
        <v>0</v>
      </c>
      <c r="I25" s="70">
        <f t="shared" si="0"/>
        <v>0.178066</v>
      </c>
    </row>
    <row r="26" spans="1:9" ht="15.75" x14ac:dyDescent="0.25">
      <c r="A26" s="93">
        <v>24</v>
      </c>
      <c r="B26" s="88" t="s">
        <v>0</v>
      </c>
      <c r="C26" s="60" t="s">
        <v>22</v>
      </c>
      <c r="D26" s="89" t="s">
        <v>1</v>
      </c>
      <c r="E26" s="90">
        <v>0.36</v>
      </c>
      <c r="F26" s="94">
        <v>136</v>
      </c>
      <c r="G26" s="70">
        <f>SUM(557-F26)*553/1000000</f>
        <v>0.23281299999999999</v>
      </c>
      <c r="H26" s="92">
        <v>0</v>
      </c>
      <c r="I26" s="70">
        <f t="shared" si="0"/>
        <v>0.23281299999999999</v>
      </c>
    </row>
    <row r="27" spans="1:9" ht="15.75" x14ac:dyDescent="0.25">
      <c r="A27" s="87">
        <v>25</v>
      </c>
      <c r="B27" s="88" t="s">
        <v>0</v>
      </c>
      <c r="C27" s="60" t="s">
        <v>39</v>
      </c>
      <c r="D27" s="89" t="s">
        <v>1</v>
      </c>
      <c r="E27" s="90">
        <v>0.22</v>
      </c>
      <c r="F27" s="94">
        <v>54</v>
      </c>
      <c r="G27" s="70">
        <f>SUM(360-F27)*553/1000000</f>
        <v>0.16921800000000001</v>
      </c>
      <c r="H27" s="92">
        <v>0</v>
      </c>
      <c r="I27" s="70">
        <f t="shared" si="0"/>
        <v>0.16921800000000001</v>
      </c>
    </row>
    <row r="28" spans="1:9" ht="15.75" x14ac:dyDescent="0.25">
      <c r="A28" s="93">
        <v>26</v>
      </c>
      <c r="B28" s="88" t="s">
        <v>0</v>
      </c>
      <c r="C28" s="60" t="s">
        <v>23</v>
      </c>
      <c r="D28" s="89" t="s">
        <v>1</v>
      </c>
      <c r="E28" s="90">
        <v>0.36</v>
      </c>
      <c r="F28" s="94">
        <v>161</v>
      </c>
      <c r="G28" s="70">
        <f t="shared" ref="G28:G34" si="1">SUM(557-F28)*553/1000000</f>
        <v>0.21898799999999999</v>
      </c>
      <c r="H28" s="92">
        <v>1.4999999999999999E-2</v>
      </c>
      <c r="I28" s="70">
        <f t="shared" si="0"/>
        <v>0.203988</v>
      </c>
    </row>
    <row r="29" spans="1:9" ht="15.75" x14ac:dyDescent="0.25">
      <c r="A29" s="87">
        <v>27</v>
      </c>
      <c r="B29" s="88" t="s">
        <v>0</v>
      </c>
      <c r="C29" s="60" t="s">
        <v>33</v>
      </c>
      <c r="D29" s="89" t="s">
        <v>1</v>
      </c>
      <c r="E29" s="90">
        <v>0.36</v>
      </c>
      <c r="F29" s="94">
        <v>376</v>
      </c>
      <c r="G29" s="70">
        <f t="shared" si="1"/>
        <v>0.100093</v>
      </c>
      <c r="H29" s="92">
        <v>3.0000000000000001E-3</v>
      </c>
      <c r="I29" s="70">
        <f t="shared" si="0"/>
        <v>9.7092999999999999E-2</v>
      </c>
    </row>
    <row r="30" spans="1:9" ht="15.75" x14ac:dyDescent="0.25">
      <c r="A30" s="93">
        <v>28</v>
      </c>
      <c r="B30" s="97" t="s">
        <v>0</v>
      </c>
      <c r="C30" s="68" t="s">
        <v>51</v>
      </c>
      <c r="D30" s="89" t="s">
        <v>1</v>
      </c>
      <c r="E30" s="90">
        <v>0.56000000000000005</v>
      </c>
      <c r="F30" s="94">
        <v>572</v>
      </c>
      <c r="G30" s="70">
        <f>SUM(909-F30)*553/1000000</f>
        <v>0.186361</v>
      </c>
      <c r="H30" s="92">
        <v>3.0000000000000001E-3</v>
      </c>
      <c r="I30" s="95">
        <f t="shared" si="0"/>
        <v>0.183361</v>
      </c>
    </row>
    <row r="31" spans="1:9" ht="15.75" x14ac:dyDescent="0.25">
      <c r="A31" s="87">
        <v>29</v>
      </c>
      <c r="B31" s="88" t="s">
        <v>0</v>
      </c>
      <c r="C31" s="60" t="s">
        <v>40</v>
      </c>
      <c r="D31" s="89" t="s">
        <v>1</v>
      </c>
      <c r="E31" s="90">
        <v>0.36</v>
      </c>
      <c r="F31" s="98">
        <v>210</v>
      </c>
      <c r="G31" s="70">
        <f t="shared" si="1"/>
        <v>0.19189100000000001</v>
      </c>
      <c r="H31" s="92">
        <v>0</v>
      </c>
      <c r="I31" s="70">
        <f t="shared" si="0"/>
        <v>0.19189100000000001</v>
      </c>
    </row>
    <row r="32" spans="1:9" ht="15.75" x14ac:dyDescent="0.25">
      <c r="A32" s="93">
        <v>30</v>
      </c>
      <c r="B32" s="88" t="s">
        <v>0</v>
      </c>
      <c r="C32" s="60" t="s">
        <v>41</v>
      </c>
      <c r="D32" s="89" t="s">
        <v>1</v>
      </c>
      <c r="E32" s="90">
        <v>0.36</v>
      </c>
      <c r="F32" s="94">
        <v>375</v>
      </c>
      <c r="G32" s="70">
        <f t="shared" si="1"/>
        <v>0.100646</v>
      </c>
      <c r="H32" s="92">
        <v>3.0000000000000001E-3</v>
      </c>
      <c r="I32" s="95">
        <f t="shared" si="0"/>
        <v>9.7645999999999997E-2</v>
      </c>
    </row>
    <row r="33" spans="1:12" ht="17.100000000000001" customHeight="1" x14ac:dyDescent="0.25">
      <c r="A33" s="87">
        <v>31</v>
      </c>
      <c r="B33" s="88" t="s">
        <v>0</v>
      </c>
      <c r="C33" s="60" t="s">
        <v>42</v>
      </c>
      <c r="D33" s="89" t="s">
        <v>1</v>
      </c>
      <c r="E33" s="90">
        <v>0.36</v>
      </c>
      <c r="F33" s="98">
        <v>168</v>
      </c>
      <c r="G33" s="70">
        <f t="shared" si="1"/>
        <v>0.215117</v>
      </c>
      <c r="H33" s="92">
        <v>1.4E-2</v>
      </c>
      <c r="I33" s="70">
        <f t="shared" si="0"/>
        <v>0.20111699999999999</v>
      </c>
    </row>
    <row r="34" spans="1:12" ht="17.100000000000001" customHeight="1" x14ac:dyDescent="0.25">
      <c r="A34" s="93">
        <v>32</v>
      </c>
      <c r="B34" s="88" t="s">
        <v>0</v>
      </c>
      <c r="C34" s="60" t="s">
        <v>24</v>
      </c>
      <c r="D34" s="89" t="s">
        <v>1</v>
      </c>
      <c r="E34" s="90">
        <v>0.36</v>
      </c>
      <c r="F34" s="96">
        <v>99</v>
      </c>
      <c r="G34" s="70">
        <f t="shared" si="1"/>
        <v>0.253274</v>
      </c>
      <c r="H34" s="92">
        <v>0</v>
      </c>
      <c r="I34" s="70">
        <f t="shared" si="0"/>
        <v>0.253274</v>
      </c>
    </row>
    <row r="35" spans="1:12" ht="17.100000000000001" customHeight="1" x14ac:dyDescent="0.25">
      <c r="A35" s="87">
        <v>33</v>
      </c>
      <c r="B35" s="88" t="s">
        <v>0</v>
      </c>
      <c r="C35" s="60" t="s">
        <v>25</v>
      </c>
      <c r="D35" s="89" t="s">
        <v>44</v>
      </c>
      <c r="E35" s="90">
        <v>0.56000000000000005</v>
      </c>
      <c r="F35" s="99">
        <v>66</v>
      </c>
      <c r="G35" s="70">
        <f>SUM(909-F35)*553/1000000</f>
        <v>0.46617900000000001</v>
      </c>
      <c r="H35" s="92">
        <v>0</v>
      </c>
      <c r="I35" s="70">
        <f t="shared" si="0"/>
        <v>0.46617900000000001</v>
      </c>
    </row>
    <row r="36" spans="1:12" ht="17.100000000000001" customHeight="1" x14ac:dyDescent="0.25">
      <c r="A36" s="93">
        <v>34</v>
      </c>
      <c r="B36" s="88" t="s">
        <v>0</v>
      </c>
      <c r="C36" s="60" t="s">
        <v>31</v>
      </c>
      <c r="D36" s="89" t="s">
        <v>1</v>
      </c>
      <c r="E36" s="90">
        <v>0.36</v>
      </c>
      <c r="F36" s="100">
        <v>27</v>
      </c>
      <c r="G36" s="101">
        <f>SUM(557-F36)*553/1000000</f>
        <v>0.29309000000000002</v>
      </c>
      <c r="H36" s="92">
        <v>0</v>
      </c>
      <c r="I36" s="70">
        <f t="shared" si="0"/>
        <v>0.29309000000000002</v>
      </c>
    </row>
    <row r="37" spans="1:12" ht="17.100000000000001" customHeight="1" x14ac:dyDescent="0.25">
      <c r="A37" s="87">
        <v>35</v>
      </c>
      <c r="B37" s="88" t="s">
        <v>0</v>
      </c>
      <c r="C37" s="60" t="s">
        <v>43</v>
      </c>
      <c r="D37" s="89" t="s">
        <v>44</v>
      </c>
      <c r="E37" s="90">
        <v>0.56000000000000005</v>
      </c>
      <c r="F37" s="100">
        <v>64</v>
      </c>
      <c r="G37" s="70">
        <f>SUM(909-F37)*553/1000000</f>
        <v>0.46728500000000001</v>
      </c>
      <c r="H37" s="92">
        <v>0</v>
      </c>
      <c r="I37" s="70">
        <f t="shared" si="0"/>
        <v>0.46728500000000001</v>
      </c>
    </row>
    <row r="38" spans="1:12" ht="17.100000000000001" customHeight="1" x14ac:dyDescent="0.25">
      <c r="A38" s="93">
        <v>36</v>
      </c>
      <c r="B38" s="88" t="s">
        <v>0</v>
      </c>
      <c r="C38" s="60" t="s">
        <v>52</v>
      </c>
      <c r="D38" s="89" t="s">
        <v>5</v>
      </c>
      <c r="E38" s="90">
        <v>0.22</v>
      </c>
      <c r="F38" s="100">
        <v>43</v>
      </c>
      <c r="G38" s="70">
        <f>SUM(360-F38)*553/1000000</f>
        <v>0.17530100000000001</v>
      </c>
      <c r="H38" s="92">
        <v>0</v>
      </c>
      <c r="I38" s="70">
        <f t="shared" si="0"/>
        <v>0.17530100000000001</v>
      </c>
    </row>
    <row r="39" spans="1:12" ht="17.100000000000001" customHeight="1" x14ac:dyDescent="0.25">
      <c r="A39" s="87">
        <v>37</v>
      </c>
      <c r="B39" s="88" t="s">
        <v>0</v>
      </c>
      <c r="C39" s="69" t="s">
        <v>53</v>
      </c>
      <c r="D39" s="102" t="s">
        <v>44</v>
      </c>
      <c r="E39" s="90">
        <v>0.22</v>
      </c>
      <c r="F39" s="100">
        <v>12</v>
      </c>
      <c r="G39" s="70">
        <f>SUM(360-F39)*553/1000000</f>
        <v>0.192444</v>
      </c>
      <c r="H39" s="92">
        <v>0</v>
      </c>
      <c r="I39" s="70">
        <f t="shared" si="0"/>
        <v>0.192444</v>
      </c>
    </row>
    <row r="40" spans="1:12" ht="15.75" x14ac:dyDescent="0.25">
      <c r="A40" s="64">
        <v>38</v>
      </c>
      <c r="B40" s="103" t="s">
        <v>0</v>
      </c>
      <c r="C40" s="65" t="s">
        <v>45</v>
      </c>
      <c r="D40" s="102" t="s">
        <v>44</v>
      </c>
      <c r="E40" s="104">
        <v>0.36</v>
      </c>
      <c r="F40" s="100">
        <v>65</v>
      </c>
      <c r="G40" s="70">
        <f>SUM(557-F40)*553/1000000</f>
        <v>0.27207599999999998</v>
      </c>
      <c r="H40" s="92">
        <v>0</v>
      </c>
      <c r="I40" s="70">
        <f t="shared" si="0"/>
        <v>0.27207599999999998</v>
      </c>
    </row>
    <row r="41" spans="1:12" x14ac:dyDescent="0.25">
      <c r="L41" s="50"/>
    </row>
  </sheetData>
  <mergeCells count="1">
    <mergeCell ref="A1:I1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BreakPreview" zoomScale="90" zoomScaleNormal="90" zoomScaleSheetLayoutView="90" workbookViewId="0">
      <selection activeCell="C43" sqref="C43"/>
    </sheetView>
  </sheetViews>
  <sheetFormatPr defaultRowHeight="15" x14ac:dyDescent="0.25"/>
  <cols>
    <col min="1" max="1" width="4.7109375" customWidth="1"/>
    <col min="2" max="2" width="18.85546875" customWidth="1"/>
    <col min="3" max="3" width="44.5703125" customWidth="1"/>
    <col min="4" max="4" width="7.28515625" customWidth="1"/>
    <col min="5" max="5" width="10.5703125" customWidth="1"/>
    <col min="6" max="6" width="7.140625" customWidth="1"/>
    <col min="7" max="7" width="12.140625" style="2" customWidth="1"/>
    <col min="8" max="9" width="12" customWidth="1"/>
    <col min="10" max="10" width="10.7109375" customWidth="1"/>
  </cols>
  <sheetData>
    <row r="1" spans="1:9" ht="48" customHeight="1" x14ac:dyDescent="0.25">
      <c r="A1" s="107" t="s">
        <v>36</v>
      </c>
      <c r="B1" s="107"/>
      <c r="C1" s="107"/>
      <c r="D1" s="107"/>
      <c r="E1" s="107"/>
      <c r="F1" s="107"/>
      <c r="G1" s="107"/>
      <c r="H1" s="107"/>
      <c r="I1" s="107"/>
    </row>
    <row r="2" spans="1:9" ht="15.75" thickBot="1" x14ac:dyDescent="0.3">
      <c r="A2" s="1"/>
      <c r="B2" s="1"/>
      <c r="C2" s="1"/>
      <c r="D2" s="1"/>
      <c r="E2" s="1"/>
      <c r="F2" s="1"/>
      <c r="G2" s="3"/>
      <c r="H2" s="1"/>
      <c r="I2" s="1"/>
    </row>
    <row r="3" spans="1:9" ht="120.75" customHeight="1" thickBot="1" x14ac:dyDescent="0.3">
      <c r="A3" s="19" t="s">
        <v>2</v>
      </c>
      <c r="B3" s="4" t="s">
        <v>3</v>
      </c>
      <c r="C3" s="4" t="s">
        <v>4</v>
      </c>
      <c r="D3" s="5" t="s">
        <v>27</v>
      </c>
      <c r="E3" s="5" t="s">
        <v>28</v>
      </c>
      <c r="F3" s="5" t="s">
        <v>26</v>
      </c>
      <c r="G3" s="5" t="s">
        <v>35</v>
      </c>
      <c r="H3" s="6" t="s">
        <v>29</v>
      </c>
      <c r="I3" s="7" t="s">
        <v>30</v>
      </c>
    </row>
    <row r="4" spans="1:9" ht="15.75" x14ac:dyDescent="0.25">
      <c r="A4" s="8">
        <v>1</v>
      </c>
      <c r="B4" s="9" t="s">
        <v>0</v>
      </c>
      <c r="C4" s="20" t="s">
        <v>6</v>
      </c>
      <c r="D4" s="66" t="s">
        <v>1</v>
      </c>
      <c r="E4" s="66">
        <v>0.56000000000000005</v>
      </c>
      <c r="F4" s="10"/>
      <c r="G4" s="11"/>
      <c r="H4" s="24"/>
      <c r="I4" s="11"/>
    </row>
    <row r="5" spans="1:9" ht="15.75" x14ac:dyDescent="0.25">
      <c r="A5" s="8">
        <v>2</v>
      </c>
      <c r="B5" s="13" t="s">
        <v>0</v>
      </c>
      <c r="C5" s="21" t="s">
        <v>7</v>
      </c>
      <c r="D5" s="56" t="s">
        <v>1</v>
      </c>
      <c r="E5" s="56">
        <v>0.36</v>
      </c>
      <c r="F5" s="14"/>
      <c r="G5" s="11"/>
      <c r="H5" s="12"/>
      <c r="I5" s="11"/>
    </row>
    <row r="6" spans="1:9" ht="15.75" x14ac:dyDescent="0.25">
      <c r="A6" s="8">
        <v>3</v>
      </c>
      <c r="B6" s="13" t="s">
        <v>0</v>
      </c>
      <c r="C6" s="21" t="s">
        <v>8</v>
      </c>
      <c r="D6" s="56" t="s">
        <v>1</v>
      </c>
      <c r="E6" s="56">
        <v>0.56000000000000005</v>
      </c>
      <c r="F6" s="14"/>
      <c r="G6" s="11"/>
      <c r="H6" s="12"/>
      <c r="I6" s="11"/>
    </row>
    <row r="7" spans="1:9" ht="15.75" x14ac:dyDescent="0.25">
      <c r="A7" s="8">
        <v>4</v>
      </c>
      <c r="B7" s="13" t="s">
        <v>0</v>
      </c>
      <c r="C7" s="21" t="s">
        <v>9</v>
      </c>
      <c r="D7" s="56" t="s">
        <v>1</v>
      </c>
      <c r="E7" s="56">
        <v>0.22</v>
      </c>
      <c r="F7" s="14"/>
      <c r="G7" s="11"/>
      <c r="H7" s="12"/>
      <c r="I7" s="11"/>
    </row>
    <row r="8" spans="1:9" ht="15.75" x14ac:dyDescent="0.25">
      <c r="A8" s="8">
        <v>5</v>
      </c>
      <c r="B8" s="13" t="s">
        <v>0</v>
      </c>
      <c r="C8" s="21" t="s">
        <v>10</v>
      </c>
      <c r="D8" s="56" t="s">
        <v>1</v>
      </c>
      <c r="E8" s="67">
        <v>0.56000000000000005</v>
      </c>
      <c r="F8" s="14"/>
      <c r="G8" s="11"/>
      <c r="H8" s="12"/>
      <c r="I8" s="11"/>
    </row>
    <row r="9" spans="1:9" ht="15.75" x14ac:dyDescent="0.25">
      <c r="A9" s="8">
        <v>6</v>
      </c>
      <c r="B9" s="13" t="s">
        <v>0</v>
      </c>
      <c r="C9" s="21" t="s">
        <v>11</v>
      </c>
      <c r="D9" s="56" t="s">
        <v>1</v>
      </c>
      <c r="E9" s="67">
        <v>0.56000000000000005</v>
      </c>
      <c r="F9" s="14"/>
      <c r="G9" s="11" t="s">
        <v>56</v>
      </c>
      <c r="H9" s="12"/>
      <c r="I9" s="11"/>
    </row>
    <row r="10" spans="1:9" ht="15.75" x14ac:dyDescent="0.25">
      <c r="A10" s="8">
        <v>7</v>
      </c>
      <c r="B10" s="13" t="s">
        <v>0</v>
      </c>
      <c r="C10" s="21" t="s">
        <v>12</v>
      </c>
      <c r="D10" s="56" t="s">
        <v>1</v>
      </c>
      <c r="E10" s="67">
        <v>0.22</v>
      </c>
      <c r="F10" s="14"/>
      <c r="G10" s="11"/>
      <c r="H10" s="12"/>
      <c r="I10" s="11"/>
    </row>
    <row r="11" spans="1:9" ht="15.75" x14ac:dyDescent="0.25">
      <c r="A11" s="8">
        <v>8</v>
      </c>
      <c r="B11" s="13" t="s">
        <v>0</v>
      </c>
      <c r="C11" s="21" t="s">
        <v>13</v>
      </c>
      <c r="D11" s="56" t="s">
        <v>5</v>
      </c>
      <c r="E11" s="67">
        <v>0.16</v>
      </c>
      <c r="F11" s="14"/>
      <c r="G11" s="11"/>
      <c r="H11" s="12"/>
      <c r="I11" s="11"/>
    </row>
    <row r="12" spans="1:9" ht="15.75" x14ac:dyDescent="0.25">
      <c r="A12" s="8">
        <v>9</v>
      </c>
      <c r="B12" s="13" t="s">
        <v>0</v>
      </c>
      <c r="C12" s="21" t="s">
        <v>57</v>
      </c>
      <c r="D12" s="56" t="s">
        <v>44</v>
      </c>
      <c r="E12" s="67">
        <v>0.56000000000000005</v>
      </c>
      <c r="F12" s="14"/>
      <c r="G12" s="11"/>
      <c r="H12" s="12"/>
      <c r="I12" s="11"/>
    </row>
    <row r="13" spans="1:9" ht="15.75" x14ac:dyDescent="0.25">
      <c r="A13" s="8">
        <v>10</v>
      </c>
      <c r="B13" s="13" t="s">
        <v>0</v>
      </c>
      <c r="C13" s="21" t="s">
        <v>14</v>
      </c>
      <c r="D13" s="56" t="s">
        <v>1</v>
      </c>
      <c r="E13" s="67">
        <v>0.36</v>
      </c>
      <c r="F13" s="14"/>
      <c r="G13" s="11"/>
      <c r="H13" s="12"/>
      <c r="I13" s="11"/>
    </row>
    <row r="14" spans="1:9" ht="15.75" x14ac:dyDescent="0.25">
      <c r="A14" s="8">
        <v>11</v>
      </c>
      <c r="B14" s="13" t="s">
        <v>0</v>
      </c>
      <c r="C14" s="21" t="s">
        <v>15</v>
      </c>
      <c r="D14" s="56" t="s">
        <v>1</v>
      </c>
      <c r="E14" s="67">
        <v>0.36</v>
      </c>
      <c r="F14" s="14"/>
      <c r="G14" s="11"/>
      <c r="H14" s="12"/>
      <c r="I14" s="11"/>
    </row>
    <row r="15" spans="1:9" ht="15.75" x14ac:dyDescent="0.25">
      <c r="A15" s="8">
        <v>12</v>
      </c>
      <c r="B15" s="13" t="s">
        <v>0</v>
      </c>
      <c r="C15" s="21" t="s">
        <v>16</v>
      </c>
      <c r="D15" s="56" t="s">
        <v>1</v>
      </c>
      <c r="E15" s="67">
        <v>0.36</v>
      </c>
      <c r="F15" s="14"/>
      <c r="G15" s="11"/>
      <c r="H15" s="12"/>
      <c r="I15" s="11"/>
    </row>
    <row r="16" spans="1:9" ht="15.75" x14ac:dyDescent="0.25">
      <c r="A16" s="8">
        <v>13</v>
      </c>
      <c r="B16" s="13" t="s">
        <v>0</v>
      </c>
      <c r="C16" s="21" t="s">
        <v>37</v>
      </c>
      <c r="D16" s="56" t="s">
        <v>5</v>
      </c>
      <c r="E16" s="67">
        <v>0.22</v>
      </c>
      <c r="F16" s="14"/>
      <c r="G16" s="11"/>
      <c r="H16" s="12"/>
      <c r="I16" s="11"/>
    </row>
    <row r="17" spans="1:9" ht="15.75" x14ac:dyDescent="0.25">
      <c r="A17" s="8">
        <v>14</v>
      </c>
      <c r="B17" s="13" t="s">
        <v>0</v>
      </c>
      <c r="C17" s="21" t="s">
        <v>58</v>
      </c>
      <c r="D17" s="56" t="s">
        <v>44</v>
      </c>
      <c r="E17" s="67">
        <v>0.56000000000000005</v>
      </c>
      <c r="F17" s="14"/>
      <c r="G17" s="11"/>
      <c r="H17" s="12"/>
      <c r="I17" s="11"/>
    </row>
    <row r="18" spans="1:9" ht="15.75" x14ac:dyDescent="0.25">
      <c r="A18" s="8">
        <v>15</v>
      </c>
      <c r="B18" s="13" t="s">
        <v>0</v>
      </c>
      <c r="C18" s="21" t="s">
        <v>34</v>
      </c>
      <c r="D18" s="56" t="s">
        <v>1</v>
      </c>
      <c r="E18" s="67">
        <v>0.22</v>
      </c>
      <c r="F18" s="18"/>
      <c r="G18" s="11"/>
      <c r="H18" s="12"/>
      <c r="I18" s="11"/>
    </row>
    <row r="19" spans="1:9" ht="15.75" x14ac:dyDescent="0.25">
      <c r="A19" s="8">
        <v>16</v>
      </c>
      <c r="B19" s="13" t="s">
        <v>0</v>
      </c>
      <c r="C19" s="21" t="s">
        <v>32</v>
      </c>
      <c r="D19" s="56" t="s">
        <v>1</v>
      </c>
      <c r="E19" s="67">
        <v>0.36</v>
      </c>
      <c r="F19" s="14"/>
      <c r="G19" s="11"/>
      <c r="H19" s="12"/>
      <c r="I19" s="11"/>
    </row>
    <row r="20" spans="1:9" ht="15.75" x14ac:dyDescent="0.25">
      <c r="A20" s="8">
        <v>17</v>
      </c>
      <c r="B20" s="13" t="s">
        <v>0</v>
      </c>
      <c r="C20" s="21" t="s">
        <v>17</v>
      </c>
      <c r="D20" s="56" t="s">
        <v>1</v>
      </c>
      <c r="E20" s="67">
        <v>0.36</v>
      </c>
      <c r="F20" s="14"/>
      <c r="G20" s="11"/>
      <c r="H20" s="12"/>
      <c r="I20" s="11"/>
    </row>
    <row r="21" spans="1:9" ht="15.75" x14ac:dyDescent="0.25">
      <c r="A21" s="8">
        <v>18</v>
      </c>
      <c r="B21" s="13" t="s">
        <v>0</v>
      </c>
      <c r="C21" s="21" t="s">
        <v>55</v>
      </c>
      <c r="D21" s="56" t="s">
        <v>44</v>
      </c>
      <c r="E21" s="67">
        <v>0.22</v>
      </c>
      <c r="F21" s="14"/>
      <c r="G21" s="11"/>
      <c r="H21" s="12"/>
      <c r="I21" s="11"/>
    </row>
    <row r="22" spans="1:9" ht="15.75" x14ac:dyDescent="0.25">
      <c r="A22" s="8">
        <v>19</v>
      </c>
      <c r="B22" s="13" t="s">
        <v>0</v>
      </c>
      <c r="C22" s="21" t="s">
        <v>18</v>
      </c>
      <c r="D22" s="56" t="s">
        <v>5</v>
      </c>
      <c r="E22" s="67">
        <v>0.36</v>
      </c>
      <c r="F22" s="14"/>
      <c r="G22" s="11"/>
      <c r="H22" s="12"/>
      <c r="I22" s="11"/>
    </row>
    <row r="23" spans="1:9" ht="15.75" x14ac:dyDescent="0.25">
      <c r="A23" s="8">
        <v>20</v>
      </c>
      <c r="B23" s="13" t="s">
        <v>0</v>
      </c>
      <c r="C23" s="21" t="s">
        <v>19</v>
      </c>
      <c r="D23" s="56" t="s">
        <v>1</v>
      </c>
      <c r="E23" s="67">
        <v>0.36</v>
      </c>
      <c r="F23" s="14"/>
      <c r="G23" s="11"/>
      <c r="H23" s="12"/>
      <c r="I23" s="11"/>
    </row>
    <row r="24" spans="1:9" ht="15.75" x14ac:dyDescent="0.25">
      <c r="A24" s="8">
        <v>21</v>
      </c>
      <c r="B24" s="13" t="s">
        <v>0</v>
      </c>
      <c r="C24" s="21" t="s">
        <v>20</v>
      </c>
      <c r="D24" s="56" t="s">
        <v>1</v>
      </c>
      <c r="E24" s="67">
        <v>0.36</v>
      </c>
      <c r="F24" s="14"/>
      <c r="G24" s="11"/>
      <c r="H24" s="12"/>
      <c r="I24" s="11"/>
    </row>
    <row r="25" spans="1:9" ht="15.75" x14ac:dyDescent="0.25">
      <c r="A25" s="8">
        <v>22</v>
      </c>
      <c r="B25" s="13" t="s">
        <v>0</v>
      </c>
      <c r="C25" s="21" t="s">
        <v>21</v>
      </c>
      <c r="D25" s="56" t="s">
        <v>1</v>
      </c>
      <c r="E25" s="67">
        <v>0.36</v>
      </c>
      <c r="F25" s="14"/>
      <c r="G25" s="11"/>
      <c r="H25" s="12"/>
      <c r="I25" s="11"/>
    </row>
    <row r="26" spans="1:9" ht="15.75" x14ac:dyDescent="0.25">
      <c r="A26" s="8">
        <v>23</v>
      </c>
      <c r="B26" s="13" t="s">
        <v>0</v>
      </c>
      <c r="C26" s="21" t="s">
        <v>38</v>
      </c>
      <c r="D26" s="56" t="s">
        <v>1</v>
      </c>
      <c r="E26" s="67">
        <v>0.36</v>
      </c>
      <c r="F26" s="14"/>
      <c r="G26" s="11"/>
      <c r="H26" s="12"/>
      <c r="I26" s="11"/>
    </row>
    <row r="27" spans="1:9" ht="15.75" x14ac:dyDescent="0.25">
      <c r="A27" s="8">
        <v>24</v>
      </c>
      <c r="B27" s="13" t="s">
        <v>0</v>
      </c>
      <c r="C27" s="21" t="s">
        <v>22</v>
      </c>
      <c r="D27" s="56" t="s">
        <v>1</v>
      </c>
      <c r="E27" s="67">
        <v>0.36</v>
      </c>
      <c r="F27" s="14"/>
      <c r="G27" s="11"/>
      <c r="H27" s="12"/>
      <c r="I27" s="11"/>
    </row>
    <row r="28" spans="1:9" ht="15.75" x14ac:dyDescent="0.25">
      <c r="A28" s="8">
        <v>25</v>
      </c>
      <c r="B28" s="13" t="s">
        <v>0</v>
      </c>
      <c r="C28" s="21" t="s">
        <v>39</v>
      </c>
      <c r="D28" s="56" t="s">
        <v>1</v>
      </c>
      <c r="E28" s="67">
        <v>0.22</v>
      </c>
      <c r="F28" s="14"/>
      <c r="G28" s="11"/>
      <c r="H28" s="12"/>
      <c r="I28" s="11"/>
    </row>
    <row r="29" spans="1:9" ht="15.75" x14ac:dyDescent="0.25">
      <c r="A29" s="8">
        <v>26</v>
      </c>
      <c r="B29" s="13" t="s">
        <v>0</v>
      </c>
      <c r="C29" s="21" t="s">
        <v>23</v>
      </c>
      <c r="D29" s="56" t="s">
        <v>1</v>
      </c>
      <c r="E29" s="67">
        <v>0.36</v>
      </c>
      <c r="F29" s="14"/>
      <c r="G29" s="11"/>
      <c r="H29" s="12"/>
      <c r="I29" s="11"/>
    </row>
    <row r="30" spans="1:9" ht="15.75" x14ac:dyDescent="0.25">
      <c r="A30" s="8">
        <v>27</v>
      </c>
      <c r="B30" s="13" t="s">
        <v>0</v>
      </c>
      <c r="C30" s="21" t="s">
        <v>33</v>
      </c>
      <c r="D30" s="56" t="s">
        <v>1</v>
      </c>
      <c r="E30" s="67">
        <v>0.36</v>
      </c>
      <c r="F30" s="14"/>
      <c r="G30" s="11"/>
      <c r="H30" s="12"/>
      <c r="I30" s="11"/>
    </row>
    <row r="31" spans="1:9" ht="15.75" x14ac:dyDescent="0.25">
      <c r="A31" s="8">
        <v>28</v>
      </c>
      <c r="B31" s="17" t="s">
        <v>0</v>
      </c>
      <c r="C31" s="22" t="s">
        <v>59</v>
      </c>
      <c r="D31" s="56" t="s">
        <v>1</v>
      </c>
      <c r="E31" s="67">
        <v>0.56000000000000005</v>
      </c>
      <c r="F31" s="14"/>
      <c r="G31" s="11"/>
      <c r="H31" s="12"/>
      <c r="I31" s="11"/>
    </row>
    <row r="32" spans="1:9" ht="15.75" x14ac:dyDescent="0.25">
      <c r="A32" s="8">
        <v>29</v>
      </c>
      <c r="B32" s="13" t="s">
        <v>0</v>
      </c>
      <c r="C32" s="21" t="s">
        <v>40</v>
      </c>
      <c r="D32" s="56" t="s">
        <v>1</v>
      </c>
      <c r="E32" s="67">
        <v>0.36</v>
      </c>
      <c r="F32" s="14"/>
      <c r="G32" s="11"/>
      <c r="H32" s="12"/>
      <c r="I32" s="11"/>
    </row>
    <row r="33" spans="1:9" ht="15.75" x14ac:dyDescent="0.25">
      <c r="A33" s="8">
        <v>30</v>
      </c>
      <c r="B33" s="13" t="s">
        <v>0</v>
      </c>
      <c r="C33" s="21" t="s">
        <v>41</v>
      </c>
      <c r="D33" s="56" t="s">
        <v>1</v>
      </c>
      <c r="E33" s="67">
        <v>0.36</v>
      </c>
      <c r="F33" s="14"/>
      <c r="G33" s="11"/>
      <c r="H33" s="12"/>
      <c r="I33" s="11"/>
    </row>
    <row r="34" spans="1:9" ht="15.75" x14ac:dyDescent="0.25">
      <c r="A34" s="8">
        <v>31</v>
      </c>
      <c r="B34" s="15" t="s">
        <v>0</v>
      </c>
      <c r="C34" s="23" t="s">
        <v>42</v>
      </c>
      <c r="D34" s="56" t="s">
        <v>1</v>
      </c>
      <c r="E34" s="67">
        <v>0.36</v>
      </c>
      <c r="F34" s="16"/>
      <c r="G34" s="11"/>
      <c r="H34" s="12"/>
      <c r="I34" s="11"/>
    </row>
    <row r="35" spans="1:9" ht="15.75" x14ac:dyDescent="0.25">
      <c r="A35" s="8">
        <v>32</v>
      </c>
      <c r="B35" s="13" t="s">
        <v>0</v>
      </c>
      <c r="C35" s="21" t="s">
        <v>24</v>
      </c>
      <c r="D35" s="56" t="s">
        <v>1</v>
      </c>
      <c r="E35" s="67">
        <v>0.36</v>
      </c>
      <c r="F35" s="14"/>
      <c r="G35" s="11"/>
      <c r="H35" s="12"/>
      <c r="I35" s="11"/>
    </row>
    <row r="36" spans="1:9" ht="15.75" x14ac:dyDescent="0.25">
      <c r="A36" s="8">
        <v>33</v>
      </c>
      <c r="B36" s="15" t="s">
        <v>0</v>
      </c>
      <c r="C36" s="23" t="s">
        <v>25</v>
      </c>
      <c r="D36" s="56" t="s">
        <v>44</v>
      </c>
      <c r="E36" s="67">
        <v>0.56000000000000005</v>
      </c>
      <c r="F36" s="16"/>
      <c r="G36" s="11"/>
      <c r="H36" s="12"/>
      <c r="I36" s="11"/>
    </row>
    <row r="37" spans="1:9" ht="15.75" x14ac:dyDescent="0.25">
      <c r="A37" s="8">
        <v>34</v>
      </c>
      <c r="B37" s="32" t="s">
        <v>0</v>
      </c>
      <c r="C37" s="23" t="s">
        <v>31</v>
      </c>
      <c r="D37" s="56" t="s">
        <v>1</v>
      </c>
      <c r="E37" s="67">
        <v>0.36</v>
      </c>
      <c r="F37" s="33"/>
      <c r="G37" s="34"/>
      <c r="H37" s="35"/>
      <c r="I37" s="34"/>
    </row>
    <row r="38" spans="1:9" ht="15.75" x14ac:dyDescent="0.25">
      <c r="A38" s="8">
        <v>35</v>
      </c>
      <c r="B38" s="32" t="s">
        <v>0</v>
      </c>
      <c r="C38" s="21" t="s">
        <v>43</v>
      </c>
      <c r="D38" s="57" t="s">
        <v>44</v>
      </c>
      <c r="E38" s="56">
        <v>0.56000000000000005</v>
      </c>
      <c r="F38" s="18"/>
      <c r="G38" s="36"/>
      <c r="H38" s="36"/>
      <c r="I38" s="36"/>
    </row>
    <row r="39" spans="1:9" ht="15.75" x14ac:dyDescent="0.25">
      <c r="A39" s="8">
        <v>36</v>
      </c>
      <c r="B39" s="17" t="s">
        <v>0</v>
      </c>
      <c r="C39" s="21" t="s">
        <v>52</v>
      </c>
      <c r="D39" s="57" t="s">
        <v>5</v>
      </c>
      <c r="E39" s="56">
        <v>0.22</v>
      </c>
      <c r="F39" s="18"/>
      <c r="G39" s="36"/>
      <c r="H39" s="36"/>
      <c r="I39" s="36"/>
    </row>
    <row r="40" spans="1:9" ht="15.75" x14ac:dyDescent="0.25">
      <c r="A40" s="64">
        <v>37</v>
      </c>
      <c r="B40" s="17" t="s">
        <v>0</v>
      </c>
      <c r="C40" s="65" t="s">
        <v>60</v>
      </c>
      <c r="D40" s="62" t="s">
        <v>44</v>
      </c>
      <c r="E40" s="62">
        <v>0.22</v>
      </c>
      <c r="F40" s="18"/>
      <c r="G40" s="36"/>
      <c r="H40" s="36"/>
      <c r="I40" s="36"/>
    </row>
    <row r="41" spans="1:9" ht="15.75" x14ac:dyDescent="0.25">
      <c r="A41" s="64">
        <v>38</v>
      </c>
      <c r="B41" s="17" t="s">
        <v>0</v>
      </c>
      <c r="C41" s="65" t="s">
        <v>45</v>
      </c>
      <c r="D41" s="62" t="s">
        <v>44</v>
      </c>
      <c r="E41" s="62">
        <v>0.36</v>
      </c>
      <c r="F41" s="18"/>
      <c r="G41" s="36"/>
      <c r="H41" s="36"/>
      <c r="I41" s="36"/>
    </row>
    <row r="42" spans="1:9" ht="15.75" x14ac:dyDescent="0.25">
      <c r="A42" s="25"/>
      <c r="B42" s="26"/>
      <c r="C42" s="27"/>
      <c r="D42" s="28"/>
      <c r="E42" s="29">
        <f>SUM(E4:E41)</f>
        <v>14.16</v>
      </c>
      <c r="F42" s="30" t="s">
        <v>46</v>
      </c>
      <c r="G42" s="31"/>
      <c r="H42" s="31"/>
      <c r="I42" s="31"/>
    </row>
    <row r="43" spans="1:9" ht="15.75" x14ac:dyDescent="0.25">
      <c r="A43" s="25"/>
      <c r="B43" s="26"/>
      <c r="C43" s="105" t="s">
        <v>61</v>
      </c>
      <c r="D43" s="28"/>
      <c r="E43" s="29">
        <v>21.01</v>
      </c>
      <c r="F43" s="30" t="s">
        <v>46</v>
      </c>
      <c r="G43" s="31"/>
      <c r="H43" s="31"/>
      <c r="I43" s="31"/>
    </row>
    <row r="44" spans="1:9" ht="15.75" x14ac:dyDescent="0.25">
      <c r="A44" s="25"/>
      <c r="B44" s="26"/>
      <c r="C44" s="37" t="s">
        <v>47</v>
      </c>
      <c r="D44" s="28"/>
      <c r="E44" s="29">
        <v>1.53</v>
      </c>
      <c r="F44" s="30" t="s">
        <v>46</v>
      </c>
      <c r="G44" s="31"/>
      <c r="H44" s="31"/>
      <c r="I44" s="31"/>
    </row>
    <row r="45" spans="1:9" ht="15.75" x14ac:dyDescent="0.25">
      <c r="A45" s="25"/>
      <c r="B45" s="26"/>
      <c r="C45" s="37" t="s">
        <v>48</v>
      </c>
      <c r="D45" s="28"/>
      <c r="E45" s="29">
        <v>36.700000000000003</v>
      </c>
      <c r="F45" s="30" t="s">
        <v>46</v>
      </c>
      <c r="G45" s="31"/>
      <c r="H45" s="31"/>
      <c r="I45" s="31"/>
    </row>
  </sheetData>
  <mergeCells count="1">
    <mergeCell ref="A1:I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Нагрузка I квартал</vt:lpstr>
      <vt:lpstr>Нагрузка II квартал </vt:lpstr>
      <vt:lpstr>Нагрузка III квартал </vt:lpstr>
      <vt:lpstr>Нагрузка IV квартал </vt:lpstr>
      <vt:lpstr>Мощность по ТП</vt:lpstr>
      <vt:lpstr>'Мощность по ТП'!Область_печати</vt:lpstr>
      <vt:lpstr>'Нагрузка I квартал'!Область_печати</vt:lpstr>
      <vt:lpstr>'Нагрузка II квартал '!Область_печати</vt:lpstr>
      <vt:lpstr>'Нагрузка III квартал '!Область_печати</vt:lpstr>
      <vt:lpstr>'Нагрузка IV квартал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</dc:creator>
  <cp:lastModifiedBy>Dmitriy</cp:lastModifiedBy>
  <cp:lastPrinted>2022-12-23T04:35:36Z</cp:lastPrinted>
  <dcterms:created xsi:type="dcterms:W3CDTF">2015-11-18T04:37:08Z</dcterms:created>
  <dcterms:modified xsi:type="dcterms:W3CDTF">2022-12-23T06:06:48Z</dcterms:modified>
</cp:coreProperties>
</file>